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JYKATA\Desktop\"/>
    </mc:Choice>
  </mc:AlternateContent>
  <bookViews>
    <workbookView xWindow="0" yWindow="0" windowWidth="28800" windowHeight="12030" activeTab="1"/>
  </bookViews>
  <sheets>
    <sheet name="CIVIL_CASES" sheetId="6" r:id="rId1"/>
    <sheet name="CESHTJE PENALE" sheetId="1" r:id="rId2"/>
    <sheet name="TOTAL_CASES" sheetId="10" r:id="rId3"/>
    <sheet name="AGE_PEND " sheetId="19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0" l="1"/>
  <c r="K13" i="10"/>
  <c r="S26" i="1" l="1"/>
  <c r="U26" i="1"/>
  <c r="AB26" i="1" l="1"/>
  <c r="AD26" i="1"/>
  <c r="H14" i="6"/>
  <c r="Q14" i="6"/>
  <c r="O14" i="6"/>
  <c r="I14" i="6"/>
  <c r="G14" i="6"/>
  <c r="Q14" i="1"/>
  <c r="Z19" i="1"/>
  <c r="S14" i="6"/>
  <c r="H20" i="6"/>
  <c r="P18" i="6"/>
  <c r="J16" i="6"/>
  <c r="J14" i="6" l="1"/>
  <c r="H22" i="19"/>
  <c r="I22" i="19"/>
  <c r="J22" i="19"/>
  <c r="K22" i="19"/>
  <c r="L22" i="19"/>
  <c r="G22" i="19"/>
  <c r="Q26" i="1"/>
  <c r="O26" i="1"/>
  <c r="K26" i="1"/>
  <c r="G26" i="1"/>
  <c r="H26" i="1"/>
  <c r="I26" i="1"/>
  <c r="F26" i="1"/>
  <c r="AE25" i="1" l="1"/>
  <c r="Z25" i="1"/>
  <c r="V25" i="1"/>
  <c r="T25" i="1"/>
  <c r="R25" i="1"/>
  <c r="P25" i="1"/>
  <c r="N25" i="1"/>
  <c r="M25" i="1" s="1"/>
  <c r="F26" i="19" s="1"/>
  <c r="L25" i="1"/>
  <c r="J25" i="1"/>
  <c r="N26" i="19" l="1"/>
  <c r="O26" i="19"/>
  <c r="P26" i="19"/>
  <c r="Q26" i="19"/>
  <c r="M26" i="19"/>
  <c r="R26" i="19"/>
  <c r="AA25" i="1"/>
  <c r="AC25" i="1"/>
  <c r="J19" i="6"/>
  <c r="Q20" i="6" l="1"/>
  <c r="R22" i="1" l="1"/>
  <c r="R23" i="1"/>
  <c r="R24" i="1"/>
  <c r="AE24" i="6" l="1"/>
  <c r="N24" i="6"/>
  <c r="M24" i="6" s="1"/>
  <c r="AC24" i="6" s="1"/>
  <c r="G17" i="19" l="1"/>
  <c r="H17" i="19"/>
  <c r="I17" i="19"/>
  <c r="J17" i="19"/>
  <c r="K17" i="19"/>
  <c r="J22" i="1"/>
  <c r="N21" i="1"/>
  <c r="M21" i="1" s="1"/>
  <c r="F25" i="19" s="1"/>
  <c r="N22" i="1"/>
  <c r="M22" i="1" s="1"/>
  <c r="N23" i="1"/>
  <c r="M23" i="1" s="1"/>
  <c r="N24" i="1"/>
  <c r="M24" i="1" s="1"/>
  <c r="N26" i="1" l="1"/>
  <c r="AE21" i="1"/>
  <c r="AE22" i="1"/>
  <c r="AE23" i="1"/>
  <c r="AE24" i="1"/>
  <c r="AC21" i="1"/>
  <c r="AC22" i="1"/>
  <c r="AC23" i="1"/>
  <c r="AC24" i="1"/>
  <c r="AA21" i="1"/>
  <c r="AA22" i="1"/>
  <c r="AA23" i="1"/>
  <c r="AA24" i="1"/>
  <c r="Z21" i="1"/>
  <c r="Z22" i="1"/>
  <c r="Z23" i="1"/>
  <c r="Z24" i="1"/>
  <c r="V21" i="1"/>
  <c r="V22" i="1"/>
  <c r="V23" i="1"/>
  <c r="V24" i="1"/>
  <c r="T21" i="1"/>
  <c r="T22" i="1"/>
  <c r="T23" i="1"/>
  <c r="T24" i="1"/>
  <c r="R21" i="1"/>
  <c r="P21" i="1"/>
  <c r="P22" i="1"/>
  <c r="P23" i="1"/>
  <c r="P24" i="1"/>
  <c r="L21" i="1"/>
  <c r="L22" i="1"/>
  <c r="L23" i="1"/>
  <c r="L24" i="1"/>
  <c r="J21" i="1"/>
  <c r="J23" i="1"/>
  <c r="J24" i="1"/>
  <c r="J19" i="1"/>
  <c r="AA24" i="6"/>
  <c r="Z24" i="6"/>
  <c r="V24" i="6"/>
  <c r="T24" i="6"/>
  <c r="R24" i="6"/>
  <c r="P24" i="6"/>
  <c r="L24" i="6"/>
  <c r="J24" i="6"/>
  <c r="J22" i="6"/>
  <c r="J23" i="6"/>
  <c r="J26" i="1" l="1"/>
  <c r="L26" i="1"/>
  <c r="L12" i="19"/>
  <c r="L21" i="19" s="1"/>
  <c r="L27" i="19" s="1"/>
  <c r="K12" i="19"/>
  <c r="K21" i="19" s="1"/>
  <c r="K27" i="19" s="1"/>
  <c r="J12" i="19"/>
  <c r="J21" i="19" s="1"/>
  <c r="J27" i="19" s="1"/>
  <c r="I12" i="19"/>
  <c r="I21" i="19" s="1"/>
  <c r="I27" i="19" s="1"/>
  <c r="H12" i="19"/>
  <c r="H21" i="19" s="1"/>
  <c r="H27" i="19" s="1"/>
  <c r="G12" i="19"/>
  <c r="G21" i="19" s="1"/>
  <c r="G27" i="19" s="1"/>
  <c r="G14" i="10"/>
  <c r="E14" i="10"/>
  <c r="V26" i="1"/>
  <c r="T26" i="1"/>
  <c r="P26" i="1"/>
  <c r="F14" i="10"/>
  <c r="AE20" i="1"/>
  <c r="Z20" i="1"/>
  <c r="V20" i="1"/>
  <c r="T20" i="1"/>
  <c r="R20" i="1"/>
  <c r="P20" i="1"/>
  <c r="N20" i="1"/>
  <c r="M20" i="1" s="1"/>
  <c r="AC20" i="1" s="1"/>
  <c r="L20" i="1"/>
  <c r="J20" i="1"/>
  <c r="AE19" i="1"/>
  <c r="V19" i="1"/>
  <c r="T19" i="1"/>
  <c r="R19" i="1"/>
  <c r="P19" i="1"/>
  <c r="N19" i="1"/>
  <c r="M19" i="1" s="1"/>
  <c r="F24" i="19" s="1"/>
  <c r="L19" i="1"/>
  <c r="AE18" i="1"/>
  <c r="Z18" i="1"/>
  <c r="V18" i="1"/>
  <c r="T18" i="1"/>
  <c r="R18" i="1"/>
  <c r="P18" i="1"/>
  <c r="N18" i="1"/>
  <c r="M18" i="1" s="1"/>
  <c r="AC18" i="1" s="1"/>
  <c r="L18" i="1"/>
  <c r="J18" i="1"/>
  <c r="Z17" i="1"/>
  <c r="V17" i="1"/>
  <c r="T17" i="1"/>
  <c r="R17" i="1"/>
  <c r="P17" i="1"/>
  <c r="N17" i="1"/>
  <c r="M17" i="1" s="1"/>
  <c r="AC17" i="1" s="1"/>
  <c r="L17" i="1"/>
  <c r="J17" i="1"/>
  <c r="Z16" i="1"/>
  <c r="V16" i="1"/>
  <c r="T16" i="1"/>
  <c r="R16" i="1"/>
  <c r="P16" i="1"/>
  <c r="N16" i="1"/>
  <c r="M16" i="1" s="1"/>
  <c r="L16" i="1"/>
  <c r="J16" i="1"/>
  <c r="Z15" i="1"/>
  <c r="V15" i="1"/>
  <c r="T15" i="1"/>
  <c r="R15" i="1"/>
  <c r="P15" i="1"/>
  <c r="N15" i="1"/>
  <c r="M15" i="1" s="1"/>
  <c r="L15" i="1"/>
  <c r="J15" i="1"/>
  <c r="Z14" i="1"/>
  <c r="V14" i="1"/>
  <c r="T14" i="1"/>
  <c r="R14" i="1"/>
  <c r="P14" i="1"/>
  <c r="N14" i="1"/>
  <c r="L14" i="1"/>
  <c r="J14" i="1"/>
  <c r="AE23" i="6"/>
  <c r="Z23" i="6"/>
  <c r="V23" i="6"/>
  <c r="T23" i="6"/>
  <c r="R23" i="6"/>
  <c r="P23" i="6"/>
  <c r="N23" i="6"/>
  <c r="M23" i="6" s="1"/>
  <c r="F20" i="19" s="1"/>
  <c r="L23" i="6"/>
  <c r="AE22" i="6"/>
  <c r="Z22" i="6"/>
  <c r="V22" i="6"/>
  <c r="T22" i="6"/>
  <c r="R22" i="6"/>
  <c r="P22" i="6"/>
  <c r="N22" i="6"/>
  <c r="M22" i="6" s="1"/>
  <c r="F19" i="19" s="1"/>
  <c r="L22" i="6"/>
  <c r="AE21" i="6"/>
  <c r="Z21" i="6"/>
  <c r="V21" i="6"/>
  <c r="T21" i="6"/>
  <c r="R21" i="6"/>
  <c r="P21" i="6"/>
  <c r="N21" i="6"/>
  <c r="M21" i="6" s="1"/>
  <c r="F18" i="19" s="1"/>
  <c r="L21" i="6"/>
  <c r="J21" i="6"/>
  <c r="AD20" i="6"/>
  <c r="AB20" i="6"/>
  <c r="U20" i="6"/>
  <c r="S20" i="6"/>
  <c r="O20" i="6"/>
  <c r="P20" i="6" s="1"/>
  <c r="K20" i="6"/>
  <c r="I20" i="6"/>
  <c r="I25" i="6" s="1"/>
  <c r="G20" i="6"/>
  <c r="F20" i="6"/>
  <c r="AE19" i="6"/>
  <c r="Z19" i="6"/>
  <c r="V19" i="6"/>
  <c r="T19" i="6"/>
  <c r="R19" i="6"/>
  <c r="P19" i="6"/>
  <c r="N19" i="6"/>
  <c r="M19" i="6" s="1"/>
  <c r="AA19" i="6" s="1"/>
  <c r="L19" i="6"/>
  <c r="AE18" i="6"/>
  <c r="Z18" i="6"/>
  <c r="V18" i="6"/>
  <c r="T18" i="6"/>
  <c r="R18" i="6"/>
  <c r="N18" i="6"/>
  <c r="M18" i="6" s="1"/>
  <c r="AA18" i="6" s="1"/>
  <c r="L18" i="6"/>
  <c r="J18" i="6"/>
  <c r="AE17" i="6"/>
  <c r="Z17" i="6"/>
  <c r="V17" i="6"/>
  <c r="T17" i="6"/>
  <c r="R17" i="6"/>
  <c r="P17" i="6"/>
  <c r="N17" i="6"/>
  <c r="L17" i="6"/>
  <c r="J17" i="6"/>
  <c r="AE16" i="6"/>
  <c r="Z16" i="6"/>
  <c r="V16" i="6"/>
  <c r="T16" i="6"/>
  <c r="R16" i="6"/>
  <c r="P16" i="6"/>
  <c r="N16" i="6"/>
  <c r="M16" i="6" s="1"/>
  <c r="AA16" i="6" s="1"/>
  <c r="L16" i="6"/>
  <c r="AE15" i="6"/>
  <c r="Z15" i="6"/>
  <c r="V15" i="6"/>
  <c r="T15" i="6"/>
  <c r="R15" i="6"/>
  <c r="P15" i="6"/>
  <c r="N15" i="6"/>
  <c r="M15" i="6" s="1"/>
  <c r="F13" i="19" s="1"/>
  <c r="L15" i="6"/>
  <c r="J15" i="6"/>
  <c r="AD14" i="6"/>
  <c r="AB14" i="6"/>
  <c r="U14" i="6"/>
  <c r="K14" i="6"/>
  <c r="F14" i="6"/>
  <c r="AB25" i="6" l="1"/>
  <c r="M17" i="6"/>
  <c r="AA17" i="6" s="1"/>
  <c r="P14" i="6"/>
  <c r="G25" i="6"/>
  <c r="Q18" i="19"/>
  <c r="M18" i="19"/>
  <c r="R18" i="19"/>
  <c r="N18" i="19"/>
  <c r="O18" i="19"/>
  <c r="P18" i="19"/>
  <c r="O20" i="19"/>
  <c r="P20" i="19"/>
  <c r="Q20" i="19"/>
  <c r="M20" i="19"/>
  <c r="R20" i="19"/>
  <c r="N20" i="19"/>
  <c r="P19" i="19"/>
  <c r="Q19" i="19"/>
  <c r="M19" i="19"/>
  <c r="R19" i="19"/>
  <c r="N19" i="19"/>
  <c r="O19" i="19"/>
  <c r="Q24" i="19"/>
  <c r="O24" i="19"/>
  <c r="N24" i="19"/>
  <c r="P24" i="19"/>
  <c r="M24" i="19"/>
  <c r="R24" i="19"/>
  <c r="M14" i="1"/>
  <c r="AA14" i="1" s="1"/>
  <c r="AC16" i="1"/>
  <c r="AA16" i="1"/>
  <c r="AA17" i="1"/>
  <c r="J14" i="10"/>
  <c r="N20" i="6"/>
  <c r="M20" i="6" s="1"/>
  <c r="Q25" i="6"/>
  <c r="Z20" i="6"/>
  <c r="H25" i="6"/>
  <c r="AD25" i="6"/>
  <c r="M13" i="10" s="1"/>
  <c r="J20" i="6"/>
  <c r="S25" i="6"/>
  <c r="V20" i="6"/>
  <c r="U25" i="6"/>
  <c r="N14" i="6"/>
  <c r="M14" i="6" s="1"/>
  <c r="F12" i="19" s="1"/>
  <c r="K25" i="6"/>
  <c r="R20" i="6"/>
  <c r="AC15" i="1"/>
  <c r="AA15" i="1"/>
  <c r="P25" i="19"/>
  <c r="AA19" i="1"/>
  <c r="AA18" i="1"/>
  <c r="R26" i="1"/>
  <c r="AC21" i="6"/>
  <c r="AA21" i="6"/>
  <c r="AC22" i="6"/>
  <c r="AA22" i="6"/>
  <c r="AC23" i="6"/>
  <c r="AA23" i="6"/>
  <c r="P13" i="19"/>
  <c r="O13" i="19"/>
  <c r="R13" i="19"/>
  <c r="N13" i="19"/>
  <c r="Q13" i="19"/>
  <c r="M13" i="19"/>
  <c r="I14" i="10"/>
  <c r="H14" i="10" s="1"/>
  <c r="AA20" i="1"/>
  <c r="Z26" i="1"/>
  <c r="F16" i="19"/>
  <c r="Z14" i="6"/>
  <c r="AC16" i="6"/>
  <c r="AC18" i="6"/>
  <c r="L20" i="6"/>
  <c r="T14" i="6"/>
  <c r="AE14" i="6"/>
  <c r="AC19" i="1"/>
  <c r="F15" i="19"/>
  <c r="AC15" i="6"/>
  <c r="AC19" i="6"/>
  <c r="T20" i="6"/>
  <c r="L14" i="6"/>
  <c r="F25" i="6"/>
  <c r="O25" i="6"/>
  <c r="F14" i="19"/>
  <c r="AE20" i="6"/>
  <c r="R14" i="6"/>
  <c r="V14" i="6"/>
  <c r="AA15" i="6"/>
  <c r="F13" i="10" l="1"/>
  <c r="F15" i="10" s="1"/>
  <c r="D29" i="10" s="1"/>
  <c r="AC17" i="6"/>
  <c r="L25" i="6"/>
  <c r="Z25" i="6"/>
  <c r="E13" i="10"/>
  <c r="E15" i="10" s="1"/>
  <c r="N25" i="6"/>
  <c r="M25" i="6" s="1"/>
  <c r="AA20" i="6"/>
  <c r="F17" i="19"/>
  <c r="AC14" i="1"/>
  <c r="F23" i="19"/>
  <c r="O23" i="19" s="1"/>
  <c r="M26" i="1"/>
  <c r="F22" i="19" s="1"/>
  <c r="J25" i="6"/>
  <c r="R25" i="19"/>
  <c r="N25" i="19"/>
  <c r="M25" i="19"/>
  <c r="O25" i="19"/>
  <c r="Q25" i="19"/>
  <c r="V25" i="6"/>
  <c r="R25" i="6"/>
  <c r="T25" i="6"/>
  <c r="AE25" i="6"/>
  <c r="P25" i="6"/>
  <c r="G13" i="10"/>
  <c r="AC20" i="6"/>
  <c r="O16" i="19"/>
  <c r="R16" i="19"/>
  <c r="N16" i="19"/>
  <c r="Q16" i="19"/>
  <c r="M16" i="19"/>
  <c r="P16" i="19"/>
  <c r="AC14" i="6"/>
  <c r="AA14" i="6"/>
  <c r="Q14" i="19"/>
  <c r="M14" i="19"/>
  <c r="P14" i="19"/>
  <c r="O14" i="19"/>
  <c r="R14" i="19"/>
  <c r="N14" i="19"/>
  <c r="R15" i="19"/>
  <c r="N15" i="19"/>
  <c r="Q15" i="19"/>
  <c r="M15" i="19"/>
  <c r="P15" i="19"/>
  <c r="O15" i="19"/>
  <c r="Q23" i="19" l="1"/>
  <c r="I13" i="10"/>
  <c r="H13" i="10" s="1"/>
  <c r="O17" i="19"/>
  <c r="R17" i="19"/>
  <c r="P17" i="19"/>
  <c r="Q17" i="19"/>
  <c r="M17" i="19"/>
  <c r="N17" i="19"/>
  <c r="P23" i="19"/>
  <c r="R23" i="19"/>
  <c r="N23" i="19"/>
  <c r="P22" i="19"/>
  <c r="M23" i="19"/>
  <c r="AC25" i="6"/>
  <c r="F21" i="19"/>
  <c r="M21" i="19" s="1"/>
  <c r="N13" i="10"/>
  <c r="G15" i="10"/>
  <c r="L14" i="10"/>
  <c r="AA26" i="1"/>
  <c r="AC26" i="1"/>
  <c r="N22" i="19"/>
  <c r="Q22" i="19"/>
  <c r="O22" i="19"/>
  <c r="AA25" i="6"/>
  <c r="J13" i="10"/>
  <c r="R22" i="19"/>
  <c r="M22" i="19"/>
  <c r="I15" i="10"/>
  <c r="O12" i="19"/>
  <c r="P12" i="19"/>
  <c r="R12" i="19"/>
  <c r="M12" i="19"/>
  <c r="N12" i="19"/>
  <c r="Q12" i="19"/>
  <c r="F27" i="19" l="1"/>
  <c r="P27" i="19" s="1"/>
  <c r="N21" i="19"/>
  <c r="O21" i="19"/>
  <c r="Q21" i="19"/>
  <c r="R21" i="19"/>
  <c r="P21" i="19"/>
  <c r="K15" i="10"/>
  <c r="L13" i="10"/>
  <c r="E29" i="10"/>
  <c r="F29" i="10"/>
  <c r="N27" i="19" l="1"/>
  <c r="R27" i="19"/>
  <c r="Q27" i="19"/>
  <c r="M27" i="19"/>
  <c r="O27" i="19"/>
  <c r="J15" i="10"/>
  <c r="H15" i="10"/>
  <c r="G29" i="10" s="1"/>
  <c r="L15" i="10" l="1"/>
  <c r="M14" i="10"/>
  <c r="AE14" i="1"/>
  <c r="AE15" i="1"/>
  <c r="AE16" i="1"/>
  <c r="AE17" i="1"/>
  <c r="N14" i="10" l="1"/>
  <c r="M15" i="10"/>
  <c r="N15" i="10" s="1"/>
  <c r="AE26" i="1"/>
</calcChain>
</file>

<file path=xl/sharedStrings.xml><?xml version="1.0" encoding="utf-8"?>
<sst xmlns="http://schemas.openxmlformats.org/spreadsheetml/2006/main" count="215" uniqueCount="138">
  <si>
    <r>
      <rPr>
        <b/>
        <sz val="10"/>
        <color theme="1"/>
        <rFont val="Calibri"/>
        <family val="2"/>
        <scheme val="minor"/>
      </rPr>
      <t>Norma e likuidimit të çështjeve (%)</t>
    </r>
  </si>
  <si>
    <r>
      <rPr>
        <b/>
        <sz val="10"/>
        <rFont val="Calibri"/>
        <family val="2"/>
        <scheme val="minor"/>
      </rPr>
      <t>Koha deri në zgjidhjen e çështjes (ditë)</t>
    </r>
  </si>
  <si>
    <r>
      <rPr>
        <b/>
        <sz val="10"/>
        <rFont val="Calibri"/>
        <family val="2"/>
      </rPr>
      <t>&lt; 6 muaj</t>
    </r>
  </si>
  <si>
    <r>
      <rPr>
        <b/>
        <sz val="10"/>
        <rFont val="Calibri"/>
        <family val="2"/>
      </rPr>
      <t>6 - 12 muaj</t>
    </r>
  </si>
  <si>
    <r>
      <rPr>
        <b/>
        <sz val="10"/>
        <rFont val="Calibri"/>
        <family val="2"/>
      </rPr>
      <t>1 - 2 vjet</t>
    </r>
  </si>
  <si>
    <r>
      <rPr>
        <b/>
        <sz val="10"/>
        <rFont val="Calibri"/>
        <family val="2"/>
        <scheme val="minor"/>
      </rPr>
      <t>Kohëzgjatja mesatare (ditë)</t>
    </r>
  </si>
  <si>
    <r>
      <rPr>
        <b/>
        <sz val="10"/>
        <rFont val="Calibri"/>
        <family val="2"/>
        <scheme val="minor"/>
      </rPr>
      <t>%</t>
    </r>
  </si>
  <si>
    <r>
      <rPr>
        <b/>
        <sz val="10"/>
        <rFont val="Calibri"/>
        <family val="2"/>
        <scheme val="minor"/>
      </rPr>
      <t>Çështje të gjykuara</t>
    </r>
  </si>
  <si>
    <r>
      <rPr>
        <b/>
        <sz val="10"/>
        <rFont val="Calibri"/>
        <family val="2"/>
        <scheme val="minor"/>
      </rPr>
      <t>KOHËZGJATJA E ÇËSHTJEVE TË GJYKUARA</t>
    </r>
  </si>
  <si>
    <r>
      <rPr>
        <b/>
        <sz val="10"/>
        <rFont val="Calibri"/>
        <family val="2"/>
        <scheme val="minor"/>
      </rPr>
      <t>Çështje të reja të paraqitura në gjykatë</t>
    </r>
  </si>
  <si>
    <r>
      <rPr>
        <b/>
        <sz val="10"/>
        <rFont val="Calibri"/>
        <family val="2"/>
        <scheme val="minor"/>
      </rPr>
      <t>Çështje të gjykuara gjithsej</t>
    </r>
  </si>
  <si>
    <r>
      <rPr>
        <b/>
        <sz val="11"/>
        <color theme="1"/>
        <rFont val="Calibri"/>
        <family val="2"/>
        <scheme val="minor"/>
      </rPr>
      <t>STATISTIKAT PËR ÇËSHTJET E GJYKATËS (GJITHSEJ, CIVILE + PENALE)</t>
    </r>
  </si>
  <si>
    <r>
      <rPr>
        <b/>
        <sz val="10"/>
        <rFont val="Calibri"/>
        <family val="2"/>
        <scheme val="minor"/>
      </rPr>
      <t>Lloji i çështjes</t>
    </r>
  </si>
  <si>
    <r>
      <rPr>
        <b/>
        <sz val="11"/>
        <rFont val="Calibri"/>
        <family val="2"/>
        <scheme val="minor"/>
      </rPr>
      <t>STATISTIKAT PËR ÇËSHTJET PENALE SIPAS LLOJIT TË ÇËSHTJES</t>
    </r>
  </si>
  <si>
    <r>
      <rPr>
        <b/>
        <sz val="10"/>
        <color theme="1"/>
        <rFont val="Calibri"/>
        <family val="2"/>
        <scheme val="minor"/>
      </rPr>
      <t>Në pritje të gjykimit në fillim të periudhës</t>
    </r>
  </si>
  <si>
    <r>
      <rPr>
        <b/>
        <sz val="10"/>
        <rFont val="Calibri"/>
        <family val="2"/>
      </rPr>
      <t>Në pritje të gjykimit në fund të periudhës</t>
    </r>
  </si>
  <si>
    <r>
      <rPr>
        <b/>
        <sz val="10"/>
        <rFont val="Calibri"/>
        <family val="2"/>
        <scheme val="minor"/>
      </rPr>
      <t>Çështje të regjistruara gjithsej</t>
    </r>
  </si>
  <si>
    <r>
      <rPr>
        <b/>
        <sz val="10"/>
        <rFont val="Calibri"/>
        <family val="2"/>
      </rPr>
      <t>6-12 muaj</t>
    </r>
  </si>
  <si>
    <r>
      <rPr>
        <b/>
        <sz val="10"/>
        <rFont val="Calibri"/>
        <family val="2"/>
      </rPr>
      <t>1-2 vjet</t>
    </r>
  </si>
  <si>
    <r>
      <rPr>
        <b/>
        <sz val="10"/>
        <rFont val="Calibri"/>
        <family val="2"/>
      </rPr>
      <t>2-3 vjet</t>
    </r>
  </si>
  <si>
    <r>
      <rPr>
        <b/>
        <sz val="10"/>
        <rFont val="Calibri"/>
        <family val="2"/>
      </rPr>
      <t>3-5 vjet</t>
    </r>
  </si>
  <si>
    <r>
      <rPr>
        <b/>
        <sz val="10"/>
        <rFont val="Calibri"/>
        <family val="2"/>
      </rPr>
      <t>&gt; 2 vite</t>
    </r>
  </si>
  <si>
    <r>
      <rPr>
        <b/>
        <sz val="10"/>
        <rFont val="Calibri"/>
        <family val="2"/>
      </rPr>
      <t>&gt; 5 vjet</t>
    </r>
  </si>
  <si>
    <r>
      <rPr>
        <b/>
        <sz val="10"/>
        <color theme="1"/>
        <rFont val="Calibri"/>
        <family val="2"/>
        <scheme val="minor"/>
      </rPr>
      <t>Lloji i çështjes</t>
    </r>
  </si>
  <si>
    <r>
      <rPr>
        <b/>
        <sz val="10"/>
        <color theme="1"/>
        <rFont val="Calibri"/>
        <family val="2"/>
        <scheme val="minor"/>
      </rPr>
      <t xml:space="preserve">Çështje të reja të paraqitura në gjykatë </t>
    </r>
  </si>
  <si>
    <r>
      <rPr>
        <b/>
        <sz val="10"/>
        <color theme="1"/>
        <rFont val="Calibri"/>
        <family val="2"/>
        <scheme val="minor"/>
      </rPr>
      <t xml:space="preserve">Të gjykuara </t>
    </r>
  </si>
  <si>
    <r>
      <rPr>
        <b/>
        <sz val="10"/>
        <color theme="1"/>
        <rFont val="Calibri"/>
        <family val="2"/>
        <scheme val="minor"/>
      </rPr>
      <t xml:space="preserve">Të regjistruara gjithsej </t>
    </r>
  </si>
  <si>
    <r>
      <rPr>
        <b/>
        <sz val="10"/>
        <rFont val="Calibri"/>
        <family val="2"/>
        <scheme val="minor"/>
      </rPr>
      <t xml:space="preserve">Çështje më të vjetra se 2 vjet në fund periudhës </t>
    </r>
  </si>
  <si>
    <r>
      <rPr>
        <b/>
        <sz val="10"/>
        <rFont val="Calibri"/>
        <family val="2"/>
        <scheme val="minor"/>
      </rPr>
      <t xml:space="preserve">% e çështjeve në pritje të gjykimit mbi 2 vjet </t>
    </r>
  </si>
  <si>
    <r>
      <rPr>
        <b/>
        <sz val="11"/>
        <color theme="1"/>
        <rFont val="Calibri"/>
        <family val="2"/>
        <scheme val="minor"/>
      </rPr>
      <t xml:space="preserve">STATISTIKAT PËR NGARKESËN DHE PRODUKTIVITETIN E GJYQTARËVE </t>
    </r>
  </si>
  <si>
    <r>
      <rPr>
        <b/>
        <sz val="10"/>
        <color theme="1"/>
        <rFont val="Calibri"/>
        <family val="2"/>
        <scheme val="minor"/>
      </rPr>
      <t xml:space="preserve">Numri i gjyqtarëve në gjykatë </t>
    </r>
  </si>
  <si>
    <r>
      <rPr>
        <b/>
        <sz val="10"/>
        <color theme="1"/>
        <rFont val="Calibri"/>
        <family val="2"/>
        <scheme val="minor"/>
      </rPr>
      <t>Totali i çështjeve të reja të paraqitura për gjyqtar</t>
    </r>
  </si>
  <si>
    <r>
      <rPr>
        <b/>
        <sz val="10"/>
        <rFont val="Calibri"/>
        <family val="2"/>
        <scheme val="minor"/>
      </rPr>
      <t>Me vendim në themel</t>
    </r>
  </si>
  <si>
    <r>
      <rPr>
        <b/>
        <sz val="11"/>
        <color theme="1"/>
        <rFont val="Calibri"/>
        <family val="2"/>
        <scheme val="minor"/>
      </rPr>
      <t>VJETËRSIA E ÇËSHTJEVE NË PRITJE TË GJYKIMIT</t>
    </r>
  </si>
  <si>
    <r>
      <rPr>
        <b/>
        <sz val="10"/>
        <rFont val="Calibri"/>
        <family val="2"/>
        <scheme val="minor"/>
      </rPr>
      <t>Me lloje të tjera disponimi</t>
    </r>
  </si>
  <si>
    <r>
      <rPr>
        <b/>
        <sz val="10"/>
        <color theme="1"/>
        <rFont val="Calibri"/>
        <family val="2"/>
        <scheme val="minor"/>
      </rPr>
      <t>NUMRI I ÇËSHTJEVE NË PRITJE TË GJYKIMIT</t>
    </r>
  </si>
  <si>
    <r>
      <rPr>
        <b/>
        <sz val="10"/>
        <rFont val="Calibri"/>
        <family val="2"/>
        <scheme val="minor"/>
      </rPr>
      <t>PËRQINDJA E ÇËSHTJEVE NË PRITJE TË GJYKIMIT</t>
    </r>
  </si>
  <si>
    <r>
      <rPr>
        <b/>
        <sz val="10"/>
        <rFont val="Calibri"/>
        <family val="2"/>
        <scheme val="minor"/>
      </rPr>
      <t>Nr.</t>
    </r>
  </si>
  <si>
    <r>
      <rPr>
        <sz val="11"/>
        <color theme="1"/>
        <rFont val="Calibri"/>
        <family val="2"/>
        <scheme val="minor"/>
      </rPr>
      <t>Tabela nr. 2</t>
    </r>
  </si>
  <si>
    <r>
      <rPr>
        <b/>
        <sz val="10"/>
        <color theme="1"/>
        <rFont val="Calibri"/>
        <family val="2"/>
        <scheme val="minor"/>
      </rPr>
      <t>Totali i çështjeve të gjykuara për gjyqtar</t>
    </r>
  </si>
  <si>
    <r>
      <rPr>
        <sz val="11"/>
        <color theme="1"/>
        <rFont val="Calibri"/>
        <family val="2"/>
        <scheme val="minor"/>
      </rPr>
      <t>Tabela nr. 3</t>
    </r>
  </si>
  <si>
    <r>
      <rPr>
        <sz val="11"/>
        <color theme="1"/>
        <rFont val="Calibri"/>
        <family val="2"/>
        <scheme val="minor"/>
      </rPr>
      <t>Tabela nr. 4</t>
    </r>
  </si>
  <si>
    <r>
      <rPr>
        <sz val="11"/>
        <color theme="1"/>
        <rFont val="Calibri"/>
        <family val="2"/>
        <scheme val="minor"/>
      </rPr>
      <t>Tabela nr. 5</t>
    </r>
  </si>
  <si>
    <r>
      <rPr>
        <b/>
        <sz val="10"/>
        <rFont val="Calibri"/>
        <family val="2"/>
        <scheme val="minor"/>
      </rPr>
      <t>% e çështjeve në pritje të gjykimit mbi 2 vjet</t>
    </r>
  </si>
  <si>
    <r>
      <rPr>
        <b/>
        <sz val="10"/>
        <rFont val="Calibri"/>
        <family val="2"/>
        <scheme val="minor"/>
      </rPr>
      <t xml:space="preserve">ADMINISTRIMI I ÇËSHTJEVE </t>
    </r>
  </si>
  <si>
    <r>
      <rPr>
        <b/>
        <sz val="10"/>
        <rFont val="Calibri"/>
        <family val="2"/>
        <scheme val="minor"/>
      </rPr>
      <t>Në pritje të gjykimit në fillim të periudhës</t>
    </r>
  </si>
  <si>
    <r>
      <rPr>
        <b/>
        <sz val="10"/>
        <rFont val="Calibri"/>
        <family val="2"/>
        <scheme val="minor"/>
      </rPr>
      <t>Në pritje të gjykimit në fund të periudhës</t>
    </r>
  </si>
  <si>
    <r>
      <rPr>
        <b/>
        <sz val="10"/>
        <rFont val="Calibri"/>
        <family val="2"/>
        <scheme val="minor"/>
      </rPr>
      <t>Norma e likuidimit të çështjeve (%)</t>
    </r>
  </si>
  <si>
    <r>
      <rPr>
        <b/>
        <sz val="10"/>
        <rFont val="Calibri"/>
        <family val="2"/>
        <scheme val="minor"/>
      </rPr>
      <t xml:space="preserve">ADMINISTRIMI I ÇËSHTJEVE </t>
    </r>
  </si>
  <si>
    <r>
      <rPr>
        <b/>
        <sz val="10"/>
        <rFont val="Calibri"/>
        <family val="2"/>
        <scheme val="minor"/>
      </rPr>
      <t>Në pritje të gjykimit në fillim të periudhës</t>
    </r>
  </si>
  <si>
    <r>
      <rPr>
        <b/>
        <sz val="10"/>
        <rFont val="Calibri"/>
        <family val="2"/>
        <scheme val="minor"/>
      </rPr>
      <t>Çështje të gjykuara gjithsej</t>
    </r>
  </si>
  <si>
    <r>
      <rPr>
        <b/>
        <sz val="10"/>
        <rFont val="Calibri"/>
        <family val="2"/>
        <scheme val="minor"/>
      </rPr>
      <t>Me vendim në themel</t>
    </r>
  </si>
  <si>
    <r>
      <rPr>
        <b/>
        <sz val="10"/>
        <rFont val="Calibri"/>
        <family val="2"/>
        <scheme val="minor"/>
      </rPr>
      <t>Nr.</t>
    </r>
  </si>
  <si>
    <r>
      <rPr>
        <b/>
        <sz val="10"/>
        <rFont val="Calibri"/>
        <family val="2"/>
        <scheme val="minor"/>
      </rPr>
      <t>%</t>
    </r>
  </si>
  <si>
    <r>
      <rPr>
        <b/>
        <sz val="10"/>
        <rFont val="Calibri"/>
        <family val="2"/>
        <scheme val="minor"/>
      </rPr>
      <t>Me lloje të tjera disponimi</t>
    </r>
  </si>
  <si>
    <r>
      <rPr>
        <b/>
        <sz val="10"/>
        <rFont val="Calibri"/>
        <family val="2"/>
        <scheme val="minor"/>
      </rPr>
      <t>Në pritje të gjykimit në fund të periudhës</t>
    </r>
  </si>
  <si>
    <r>
      <rPr>
        <b/>
        <sz val="10"/>
        <rFont val="Calibri"/>
        <family val="2"/>
        <scheme val="minor"/>
      </rPr>
      <t>Norma e likuidimit të çështjeve (%)</t>
    </r>
  </si>
  <si>
    <r>
      <rPr>
        <b/>
        <sz val="10"/>
        <color theme="1"/>
        <rFont val="Calibri"/>
        <family val="2"/>
        <scheme val="minor"/>
      </rPr>
      <t>Në pritje të gjykimit në fund të periudhës</t>
    </r>
  </si>
  <si>
    <r>
      <rPr>
        <b/>
        <sz val="10"/>
        <rFont val="Calibri"/>
        <family val="2"/>
      </rPr>
      <t>&lt; 6 muaj</t>
    </r>
  </si>
  <si>
    <r>
      <rPr>
        <b/>
        <sz val="10"/>
        <rFont val="Calibri"/>
        <family val="2"/>
      </rPr>
      <t>6-12 muaj</t>
    </r>
  </si>
  <si>
    <r>
      <rPr>
        <b/>
        <sz val="10"/>
        <rFont val="Calibri"/>
        <family val="2"/>
      </rPr>
      <t>1-2 vjet</t>
    </r>
  </si>
  <si>
    <r>
      <rPr>
        <b/>
        <sz val="10"/>
        <rFont val="Calibri"/>
        <family val="2"/>
      </rPr>
      <t>2-3 vjet</t>
    </r>
  </si>
  <si>
    <r>
      <rPr>
        <b/>
        <sz val="10"/>
        <rFont val="Calibri"/>
        <family val="2"/>
      </rPr>
      <t>3-5 vjet</t>
    </r>
  </si>
  <si>
    <r>
      <rPr>
        <b/>
        <sz val="10"/>
        <rFont val="Calibri"/>
        <family val="2"/>
      </rPr>
      <t>&gt; 5 vjet</t>
    </r>
  </si>
  <si>
    <t>Çështje civile me palë kundërshtare (A.1+A.2+A.3+A.4)</t>
  </si>
  <si>
    <t xml:space="preserve">Të përgjithshme civile me palë kundërshtare </t>
  </si>
  <si>
    <t>Familjare me palë kundërshtare</t>
  </si>
  <si>
    <t xml:space="preserve">Tregtare me palë kundërshtare </t>
  </si>
  <si>
    <t xml:space="preserve">Marrëdhënie pune </t>
  </si>
  <si>
    <t>Çështje civile pa palë kundërshtare (B.1+B.2+B.3)</t>
  </si>
  <si>
    <t>Të përgjithshme civile pa palë kundërshtare</t>
  </si>
  <si>
    <t>Familjare pa palë kundërshtare</t>
  </si>
  <si>
    <t xml:space="preserve">Tregtare pa palë kundërshtare </t>
  </si>
  <si>
    <t>TREGUESIT E EFICENCËS</t>
  </si>
  <si>
    <t>Zgjidhje martese</t>
  </si>
  <si>
    <t>STATISTIKAT PËR ÇËSHTJET CIVILE SIPAS LLOJIT TË ÇËSHTJES</t>
  </si>
  <si>
    <t>Dhuna në familje</t>
  </si>
  <si>
    <t>SEANCAT GJYQËSORE</t>
  </si>
  <si>
    <t>C.</t>
  </si>
  <si>
    <t>C.1</t>
  </si>
  <si>
    <t>C.2</t>
  </si>
  <si>
    <t>C.3</t>
  </si>
  <si>
    <t>D.</t>
  </si>
  <si>
    <t>B.3.1</t>
  </si>
  <si>
    <t>Faliment</t>
  </si>
  <si>
    <t>Numri i seancave gjyqësore</t>
  </si>
  <si>
    <t>Numri i seancave gjyqësore për çështje</t>
  </si>
  <si>
    <t>Vrasje me dashje (Neni 76,77,78,78/a,79, 79/a,79/b,79/c,81,82,83)</t>
  </si>
  <si>
    <t>Vjedhje (neni 139, 140, 141)</t>
  </si>
  <si>
    <t>Kundërvajtje penale</t>
  </si>
  <si>
    <t>Krime të kryera nga ose ndaj të miturve</t>
  </si>
  <si>
    <t>Kundërvjatje penale të kryera nga ose ndaj të miturve</t>
  </si>
  <si>
    <t>Çështje penale administrative</t>
  </si>
  <si>
    <t>Masa sigurimi</t>
  </si>
  <si>
    <t>Lirim me kusht</t>
  </si>
  <si>
    <t>Ekstradime</t>
  </si>
  <si>
    <t xml:space="preserve">ADMINISTRIMI I ÇËSHTJEVE </t>
  </si>
  <si>
    <t xml:space="preserve">Familjare me palë kundërshtare </t>
  </si>
  <si>
    <t xml:space="preserve">B. </t>
  </si>
  <si>
    <t>B.1</t>
  </si>
  <si>
    <t>B.2</t>
  </si>
  <si>
    <t>B.3</t>
  </si>
  <si>
    <t xml:space="preserve">Të përgjithshme civile pa palë kundërshtare </t>
  </si>
  <si>
    <t>Tregtare pa palë kundërshtare</t>
  </si>
  <si>
    <t xml:space="preserve">Krime </t>
  </si>
  <si>
    <t>Civile gjithsej (A+B)</t>
  </si>
  <si>
    <t>D.1</t>
  </si>
  <si>
    <t>D.2</t>
  </si>
  <si>
    <t>E.</t>
  </si>
  <si>
    <t>GJITHSEJ (C+D)</t>
  </si>
  <si>
    <t xml:space="preserve">Çështje civile me palë kundërshtare (A.1+A.2+A.3+A.4) </t>
  </si>
  <si>
    <t>A.</t>
  </si>
  <si>
    <t>Çështje të gjykuara gjithsej</t>
  </si>
  <si>
    <t>KOHËZGJATJA E ÇËSHTJEVE TË GJYKUARA</t>
  </si>
  <si>
    <t>TREGUESIT E EFIÇENCËS</t>
  </si>
  <si>
    <t>GJITHSEJ (A+B)</t>
  </si>
  <si>
    <t>Tabela nr. 1</t>
  </si>
  <si>
    <t>D.3</t>
  </si>
  <si>
    <t>A.1</t>
  </si>
  <si>
    <t>A.2</t>
  </si>
  <si>
    <t>A.3</t>
  </si>
  <si>
    <t>A.4</t>
  </si>
  <si>
    <t>A.2.</t>
  </si>
  <si>
    <t>A.2.1</t>
  </si>
  <si>
    <t>B.</t>
  </si>
  <si>
    <t>ÇËSHTJE CIVILE GJITHSEJ (A+B)</t>
  </si>
  <si>
    <t>Krime</t>
  </si>
  <si>
    <t>Çështje civile</t>
  </si>
  <si>
    <t>Çështje penale</t>
  </si>
  <si>
    <t>Çështje të ligjit Antimafia</t>
  </si>
  <si>
    <t>Totali i çështjeve për gjyqtar</t>
  </si>
  <si>
    <t>Totali i   çështjeve të mbartura për gjyqtar</t>
  </si>
  <si>
    <t>ÇËSHTJE PENALE GJITHSEJ (A+B+C+D)</t>
  </si>
  <si>
    <t>D.4</t>
  </si>
  <si>
    <t>Çështje penale (D.1+D.2+D.3+D.4)</t>
  </si>
  <si>
    <t xml:space="preserve">Civile të përgjithshme civile me palë kundërshtare </t>
  </si>
  <si>
    <t>SEANCAT DËGJIMORE</t>
  </si>
  <si>
    <t>GJYKATA E SHKALLËS SË PARË E JURIDIKSIONIT TË PËRGJITHSHËM GJIROKASTËR  PERIUDHA E REFERENCËS: NGA  01.01.2023 DERI NË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</si>
</sst>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vertical="center"/>
    </xf>
    <xf numFmtId="1" fontId="10" fillId="3" borderId="1" xfId="0" applyNumberFormat="1" applyFont="1" applyFill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vertical="center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vertical="center"/>
    </xf>
    <xf numFmtId="1" fontId="10" fillId="0" borderId="3" xfId="0" applyNumberFormat="1" applyFont="1" applyBorder="1" applyAlignment="1">
      <alignment vertical="center"/>
    </xf>
    <xf numFmtId="1" fontId="12" fillId="2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" fontId="11" fillId="5" borderId="1" xfId="0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3" borderId="1" xfId="0" applyNumberFormat="1" applyFont="1" applyFill="1" applyBorder="1" applyAlignment="1">
      <alignment vertical="center"/>
    </xf>
    <xf numFmtId="1" fontId="11" fillId="5" borderId="3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vertical="center"/>
    </xf>
    <xf numFmtId="1" fontId="0" fillId="0" borderId="0" xfId="0" applyNumberFormat="1"/>
    <xf numFmtId="1" fontId="4" fillId="4" borderId="1" xfId="0" applyNumberFormat="1" applyFont="1" applyFill="1" applyBorder="1" applyAlignment="1">
      <alignment vertical="center"/>
    </xf>
    <xf numFmtId="1" fontId="11" fillId="4" borderId="1" xfId="0" applyNumberFormat="1" applyFont="1" applyFill="1" applyBorder="1" applyAlignment="1">
      <alignment vertical="center"/>
    </xf>
    <xf numFmtId="1" fontId="11" fillId="4" borderId="3" xfId="0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" fontId="13" fillId="6" borderId="1" xfId="1" applyNumberFormat="1" applyFont="1" applyBorder="1" applyAlignment="1">
      <alignment vertical="center"/>
    </xf>
    <xf numFmtId="0" fontId="14" fillId="0" borderId="0" xfId="0" applyFont="1"/>
    <xf numFmtId="1" fontId="3" fillId="0" borderId="5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20% - Accent1" xfId="1" builtinId="3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AF39"/>
  <sheetViews>
    <sheetView zoomScaleNormal="100" workbookViewId="0">
      <pane xSplit="5" topLeftCell="F1" activePane="topRight" state="frozen"/>
      <selection activeCell="A4" sqref="A4"/>
      <selection pane="topRight" activeCell="Y30" sqref="Y30"/>
    </sheetView>
  </sheetViews>
  <sheetFormatPr defaultRowHeight="15" x14ac:dyDescent="0.25"/>
  <cols>
    <col min="1" max="1" width="5.7109375" customWidth="1"/>
    <col min="2" max="4" width="8.28515625" customWidth="1"/>
    <col min="5" max="5" width="6.42578125" customWidth="1"/>
    <col min="6" max="9" width="10.28515625" customWidth="1"/>
    <col min="10" max="10" width="7.7109375" customWidth="1"/>
    <col min="11" max="11" width="10.28515625" customWidth="1"/>
    <col min="12" max="12" width="8" customWidth="1"/>
    <col min="13" max="15" width="10.28515625" customWidth="1"/>
    <col min="16" max="16" width="8.85546875" customWidth="1"/>
    <col min="17" max="17" width="10.28515625" customWidth="1"/>
    <col min="18" max="18" width="7" customWidth="1"/>
    <col min="19" max="19" width="10.28515625" customWidth="1"/>
    <col min="20" max="20" width="7.28515625" customWidth="1"/>
    <col min="21" max="21" width="10.42578125" customWidth="1"/>
    <col min="22" max="22" width="7.42578125" customWidth="1"/>
    <col min="23" max="24" width="10.42578125" customWidth="1"/>
    <col min="25" max="30" width="10.28515625" customWidth="1"/>
    <col min="31" max="31" width="12.140625" customWidth="1"/>
  </cols>
  <sheetData>
    <row r="1" spans="1:32" x14ac:dyDescent="0.25">
      <c r="P1" s="53"/>
    </row>
    <row r="2" spans="1:32" ht="15" customHeight="1" x14ac:dyDescent="0.25">
      <c r="A2" s="72" t="s">
        <v>137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3"/>
      <c r="AF2" s="1"/>
    </row>
    <row r="3" spans="1:32" ht="15" customHeight="1" x14ac:dyDescent="0.25">
      <c r="A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"/>
    </row>
    <row r="4" spans="1:32" ht="15" customHeight="1" x14ac:dyDescent="0.25">
      <c r="A4" s="74" t="s">
        <v>75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6"/>
    </row>
    <row r="5" spans="1:32" ht="15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9"/>
    </row>
    <row r="6" spans="1:32" ht="15" customHeight="1" x14ac:dyDescent="0.25">
      <c r="A6" s="63"/>
      <c r="B6" s="66" t="s">
        <v>12</v>
      </c>
      <c r="C6" s="92"/>
      <c r="D6" s="92"/>
      <c r="E6" s="67"/>
      <c r="F6" s="66" t="s">
        <v>44</v>
      </c>
      <c r="G6" s="80"/>
      <c r="H6" s="80"/>
      <c r="I6" s="80"/>
      <c r="J6" s="80"/>
      <c r="K6" s="80"/>
      <c r="L6" s="80"/>
      <c r="M6" s="80"/>
      <c r="N6" s="80"/>
      <c r="O6" s="81" t="s">
        <v>8</v>
      </c>
      <c r="P6" s="81"/>
      <c r="Q6" s="81"/>
      <c r="R6" s="82"/>
      <c r="S6" s="82"/>
      <c r="T6" s="82"/>
      <c r="U6" s="82"/>
      <c r="V6" s="82"/>
      <c r="W6" s="82"/>
      <c r="X6" s="82"/>
      <c r="Y6" s="82"/>
      <c r="Z6" s="81" t="s">
        <v>73</v>
      </c>
      <c r="AA6" s="81"/>
      <c r="AB6" s="81"/>
      <c r="AC6" s="81"/>
      <c r="AD6" s="81" t="s">
        <v>77</v>
      </c>
      <c r="AE6" s="81"/>
    </row>
    <row r="7" spans="1:32" ht="15" customHeight="1" x14ac:dyDescent="0.25">
      <c r="A7" s="64"/>
      <c r="B7" s="68"/>
      <c r="C7" s="95"/>
      <c r="D7" s="95"/>
      <c r="E7" s="69"/>
      <c r="F7" s="81" t="s">
        <v>45</v>
      </c>
      <c r="G7" s="81" t="s">
        <v>9</v>
      </c>
      <c r="H7" s="66" t="s">
        <v>7</v>
      </c>
      <c r="I7" s="92"/>
      <c r="J7" s="92"/>
      <c r="K7" s="92"/>
      <c r="L7" s="93"/>
      <c r="M7" s="81" t="s">
        <v>46</v>
      </c>
      <c r="N7" s="81" t="s">
        <v>16</v>
      </c>
      <c r="O7" s="83" t="s">
        <v>2</v>
      </c>
      <c r="P7" s="84"/>
      <c r="Q7" s="83" t="s">
        <v>3</v>
      </c>
      <c r="R7" s="84"/>
      <c r="S7" s="83" t="s">
        <v>4</v>
      </c>
      <c r="T7" s="84"/>
      <c r="U7" s="83" t="s">
        <v>21</v>
      </c>
      <c r="V7" s="84"/>
      <c r="W7" s="81" t="s">
        <v>5</v>
      </c>
      <c r="X7" s="91"/>
      <c r="Y7" s="91"/>
      <c r="Z7" s="63" t="s">
        <v>47</v>
      </c>
      <c r="AA7" s="63" t="s">
        <v>1</v>
      </c>
      <c r="AB7" s="63" t="s">
        <v>27</v>
      </c>
      <c r="AC7" s="63" t="s">
        <v>28</v>
      </c>
      <c r="AD7" s="81" t="s">
        <v>85</v>
      </c>
      <c r="AE7" s="81" t="s">
        <v>86</v>
      </c>
    </row>
    <row r="8" spans="1:32" x14ac:dyDescent="0.25">
      <c r="A8" s="64"/>
      <c r="B8" s="68"/>
      <c r="C8" s="95"/>
      <c r="D8" s="95"/>
      <c r="E8" s="69"/>
      <c r="F8" s="81"/>
      <c r="G8" s="81"/>
      <c r="H8" s="70"/>
      <c r="I8" s="94"/>
      <c r="J8" s="94"/>
      <c r="K8" s="94"/>
      <c r="L8" s="88"/>
      <c r="M8" s="81"/>
      <c r="N8" s="81"/>
      <c r="O8" s="85"/>
      <c r="P8" s="86"/>
      <c r="Q8" s="85"/>
      <c r="R8" s="86"/>
      <c r="S8" s="85"/>
      <c r="T8" s="86"/>
      <c r="U8" s="85"/>
      <c r="V8" s="86"/>
      <c r="W8" s="91"/>
      <c r="X8" s="91"/>
      <c r="Y8" s="91"/>
      <c r="Z8" s="64"/>
      <c r="AA8" s="64"/>
      <c r="AB8" s="64"/>
      <c r="AC8" s="64"/>
      <c r="AD8" s="81"/>
      <c r="AE8" s="81"/>
    </row>
    <row r="9" spans="1:32" ht="15" customHeight="1" x14ac:dyDescent="0.25">
      <c r="A9" s="64"/>
      <c r="B9" s="68"/>
      <c r="C9" s="95"/>
      <c r="D9" s="95"/>
      <c r="E9" s="69"/>
      <c r="F9" s="81"/>
      <c r="G9" s="81"/>
      <c r="H9" s="81" t="s">
        <v>112</v>
      </c>
      <c r="I9" s="66" t="s">
        <v>32</v>
      </c>
      <c r="J9" s="67"/>
      <c r="K9" s="66" t="s">
        <v>34</v>
      </c>
      <c r="L9" s="67"/>
      <c r="M9" s="81"/>
      <c r="N9" s="81"/>
      <c r="O9" s="85"/>
      <c r="P9" s="86"/>
      <c r="Q9" s="85"/>
      <c r="R9" s="86"/>
      <c r="S9" s="85"/>
      <c r="T9" s="86"/>
      <c r="U9" s="85"/>
      <c r="V9" s="86"/>
      <c r="W9" s="81" t="s">
        <v>10</v>
      </c>
      <c r="X9" s="81" t="s">
        <v>32</v>
      </c>
      <c r="Y9" s="63" t="s">
        <v>34</v>
      </c>
      <c r="Z9" s="64"/>
      <c r="AA9" s="64"/>
      <c r="AB9" s="64"/>
      <c r="AC9" s="64"/>
      <c r="AD9" s="81"/>
      <c r="AE9" s="81"/>
    </row>
    <row r="10" spans="1:32" x14ac:dyDescent="0.25">
      <c r="A10" s="64"/>
      <c r="B10" s="68"/>
      <c r="C10" s="95"/>
      <c r="D10" s="95"/>
      <c r="E10" s="69"/>
      <c r="F10" s="81"/>
      <c r="G10" s="81"/>
      <c r="H10" s="81"/>
      <c r="I10" s="68"/>
      <c r="J10" s="69"/>
      <c r="K10" s="68"/>
      <c r="L10" s="69"/>
      <c r="M10" s="81"/>
      <c r="N10" s="81"/>
      <c r="O10" s="85"/>
      <c r="P10" s="86"/>
      <c r="Q10" s="85"/>
      <c r="R10" s="86"/>
      <c r="S10" s="85"/>
      <c r="T10" s="86"/>
      <c r="U10" s="85"/>
      <c r="V10" s="86"/>
      <c r="W10" s="81"/>
      <c r="X10" s="81"/>
      <c r="Y10" s="64"/>
      <c r="Z10" s="64"/>
      <c r="AA10" s="64"/>
      <c r="AB10" s="64"/>
      <c r="AC10" s="64"/>
      <c r="AD10" s="81"/>
      <c r="AE10" s="81"/>
    </row>
    <row r="11" spans="1:32" x14ac:dyDescent="0.25">
      <c r="A11" s="64"/>
      <c r="B11" s="68"/>
      <c r="C11" s="95"/>
      <c r="D11" s="95"/>
      <c r="E11" s="69"/>
      <c r="F11" s="81"/>
      <c r="G11" s="81"/>
      <c r="H11" s="81"/>
      <c r="I11" s="70"/>
      <c r="J11" s="71"/>
      <c r="K11" s="70"/>
      <c r="L11" s="71"/>
      <c r="M11" s="81"/>
      <c r="N11" s="81"/>
      <c r="O11" s="87"/>
      <c r="P11" s="88"/>
      <c r="Q11" s="87"/>
      <c r="R11" s="88"/>
      <c r="S11" s="87"/>
      <c r="T11" s="88"/>
      <c r="U11" s="87"/>
      <c r="V11" s="88"/>
      <c r="W11" s="81"/>
      <c r="X11" s="81"/>
      <c r="Y11" s="64"/>
      <c r="Z11" s="64"/>
      <c r="AA11" s="64"/>
      <c r="AB11" s="64"/>
      <c r="AC11" s="64"/>
      <c r="AD11" s="81"/>
      <c r="AE11" s="81"/>
    </row>
    <row r="12" spans="1:32" x14ac:dyDescent="0.25">
      <c r="A12" s="64"/>
      <c r="B12" s="68"/>
      <c r="C12" s="95"/>
      <c r="D12" s="95"/>
      <c r="E12" s="69"/>
      <c r="F12" s="81"/>
      <c r="G12" s="81"/>
      <c r="H12" s="81"/>
      <c r="I12" s="8" t="s">
        <v>37</v>
      </c>
      <c r="J12" s="8" t="s">
        <v>6</v>
      </c>
      <c r="K12" s="8" t="s">
        <v>37</v>
      </c>
      <c r="L12" s="8" t="s">
        <v>6</v>
      </c>
      <c r="M12" s="81"/>
      <c r="N12" s="81"/>
      <c r="O12" s="8" t="s">
        <v>37</v>
      </c>
      <c r="P12" s="8" t="s">
        <v>6</v>
      </c>
      <c r="Q12" s="8" t="s">
        <v>37</v>
      </c>
      <c r="R12" s="8" t="s">
        <v>6</v>
      </c>
      <c r="S12" s="8" t="s">
        <v>37</v>
      </c>
      <c r="T12" s="8" t="s">
        <v>6</v>
      </c>
      <c r="U12" s="8" t="s">
        <v>37</v>
      </c>
      <c r="V12" s="8" t="s">
        <v>6</v>
      </c>
      <c r="W12" s="63"/>
      <c r="X12" s="63"/>
      <c r="Y12" s="64"/>
      <c r="Z12" s="64"/>
      <c r="AA12" s="64"/>
      <c r="AB12" s="64"/>
      <c r="AC12" s="64"/>
      <c r="AD12" s="63"/>
      <c r="AE12" s="81"/>
    </row>
    <row r="13" spans="1:32" x14ac:dyDescent="0.25">
      <c r="A13" s="65"/>
      <c r="B13" s="96"/>
      <c r="C13" s="97"/>
      <c r="D13" s="97"/>
      <c r="E13" s="98"/>
      <c r="F13" s="8">
        <v>1</v>
      </c>
      <c r="G13" s="8">
        <v>2</v>
      </c>
      <c r="H13" s="8">
        <v>3</v>
      </c>
      <c r="I13" s="8">
        <v>4</v>
      </c>
      <c r="J13" s="8">
        <v>5</v>
      </c>
      <c r="K13" s="8">
        <v>6</v>
      </c>
      <c r="L13" s="8">
        <v>7</v>
      </c>
      <c r="M13" s="8">
        <v>8</v>
      </c>
      <c r="N13" s="8">
        <v>9</v>
      </c>
      <c r="O13" s="8">
        <v>10</v>
      </c>
      <c r="P13" s="8">
        <v>11</v>
      </c>
      <c r="Q13" s="8">
        <v>12</v>
      </c>
      <c r="R13" s="8">
        <v>13</v>
      </c>
      <c r="S13" s="8">
        <v>14</v>
      </c>
      <c r="T13" s="8">
        <v>15</v>
      </c>
      <c r="U13" s="8">
        <v>16</v>
      </c>
      <c r="V13" s="8">
        <v>17</v>
      </c>
      <c r="W13" s="8">
        <v>18</v>
      </c>
      <c r="X13" s="8">
        <v>19</v>
      </c>
      <c r="Y13" s="8">
        <v>20</v>
      </c>
      <c r="Z13" s="8">
        <v>21</v>
      </c>
      <c r="AA13" s="8">
        <v>22</v>
      </c>
      <c r="AB13" s="8">
        <v>23</v>
      </c>
      <c r="AC13" s="8">
        <v>24</v>
      </c>
      <c r="AD13" s="8">
        <v>25</v>
      </c>
      <c r="AE13" s="8">
        <v>26</v>
      </c>
    </row>
    <row r="14" spans="1:32" s="43" customFormat="1" ht="21.95" customHeight="1" x14ac:dyDescent="0.25">
      <c r="A14" s="9" t="s">
        <v>111</v>
      </c>
      <c r="B14" s="89" t="s">
        <v>110</v>
      </c>
      <c r="C14" s="89"/>
      <c r="D14" s="89"/>
      <c r="E14" s="89"/>
      <c r="F14" s="16">
        <f>F15+F16+F18+F19</f>
        <v>328</v>
      </c>
      <c r="G14" s="16">
        <f>G15+G16+G18+G19</f>
        <v>769</v>
      </c>
      <c r="H14" s="16">
        <f>SUM(H15,H16,H18,H19)</f>
        <v>543</v>
      </c>
      <c r="I14" s="16">
        <f>I15+I16+I18+I19</f>
        <v>488</v>
      </c>
      <c r="J14" s="16">
        <f>I14/H14*100</f>
        <v>89.871086556169431</v>
      </c>
      <c r="K14" s="16">
        <f>K15+K16+K18+K19</f>
        <v>55</v>
      </c>
      <c r="L14" s="16">
        <f>K14/H14*100</f>
        <v>10.128913443830571</v>
      </c>
      <c r="M14" s="16">
        <f>N14-H14</f>
        <v>554</v>
      </c>
      <c r="N14" s="16">
        <f t="shared" ref="N14:N25" si="0">F14+G14</f>
        <v>1097</v>
      </c>
      <c r="O14" s="16">
        <f>O15+O16+O18+O19</f>
        <v>470</v>
      </c>
      <c r="P14" s="16">
        <f>O14/H14*100</f>
        <v>86.556169429097608</v>
      </c>
      <c r="Q14" s="16">
        <f>Q15+Q16+Q18+Q19</f>
        <v>63</v>
      </c>
      <c r="R14" s="16">
        <f>Q14/H14*100</f>
        <v>11.602209944751381</v>
      </c>
      <c r="S14" s="16">
        <f>S15+S16++S17+S18+S19</f>
        <v>10</v>
      </c>
      <c r="T14" s="16">
        <f>S14/H14*100</f>
        <v>1.8416206261510131</v>
      </c>
      <c r="U14" s="16">
        <f>U15+U16+U18+U19</f>
        <v>0</v>
      </c>
      <c r="V14" s="16">
        <f>U14/H14*100</f>
        <v>0</v>
      </c>
      <c r="W14" s="56">
        <v>154.80000000000001</v>
      </c>
      <c r="X14" s="56">
        <v>161.30000000000001</v>
      </c>
      <c r="Y14" s="56">
        <v>140</v>
      </c>
      <c r="Z14" s="16">
        <f>H14/G14*100</f>
        <v>70.611183355006503</v>
      </c>
      <c r="AA14" s="16">
        <f>M14/H14*365</f>
        <v>372.39410681399636</v>
      </c>
      <c r="AB14" s="16">
        <f>AB15+AB16+AB18+AB19</f>
        <v>15</v>
      </c>
      <c r="AC14" s="16">
        <f t="shared" ref="AC14:AC24" si="1">AB14/M14*100</f>
        <v>2.7075812274368229</v>
      </c>
      <c r="AD14" s="16">
        <f>AD15+AD16+AD18+AD19</f>
        <v>2283</v>
      </c>
      <c r="AE14" s="16">
        <f>AD14/H14</f>
        <v>4.2044198895027627</v>
      </c>
    </row>
    <row r="15" spans="1:32" s="43" customFormat="1" ht="21.95" customHeight="1" x14ac:dyDescent="0.25">
      <c r="A15" s="13" t="s">
        <v>118</v>
      </c>
      <c r="B15" s="90" t="s">
        <v>135</v>
      </c>
      <c r="C15" s="90"/>
      <c r="D15" s="90"/>
      <c r="E15" s="90"/>
      <c r="F15" s="35">
        <v>288</v>
      </c>
      <c r="G15" s="35">
        <v>357</v>
      </c>
      <c r="H15" s="35">
        <v>280</v>
      </c>
      <c r="I15" s="35">
        <v>250</v>
      </c>
      <c r="J15" s="17">
        <f>I15/H15*100</f>
        <v>89.285714285714292</v>
      </c>
      <c r="K15" s="35">
        <v>30</v>
      </c>
      <c r="L15" s="17">
        <f t="shared" ref="L15:L25" si="2">K15/H15*100</f>
        <v>10.714285714285714</v>
      </c>
      <c r="M15" s="17">
        <f t="shared" ref="M15:M25" si="3">N15-H15</f>
        <v>365</v>
      </c>
      <c r="N15" s="17">
        <f t="shared" si="0"/>
        <v>645</v>
      </c>
      <c r="O15" s="35">
        <v>250</v>
      </c>
      <c r="P15" s="17">
        <f t="shared" ref="P15:P25" si="4">O15/H15*100</f>
        <v>89.285714285714292</v>
      </c>
      <c r="Q15" s="35">
        <v>20</v>
      </c>
      <c r="R15" s="17">
        <f t="shared" ref="R15:R25" si="5">Q15/H15*100</f>
        <v>7.1428571428571423</v>
      </c>
      <c r="S15" s="35">
        <v>10</v>
      </c>
      <c r="T15" s="17">
        <f t="shared" ref="T15:T25" si="6">S15/H15*100</f>
        <v>3.5714285714285712</v>
      </c>
      <c r="U15" s="35">
        <v>0</v>
      </c>
      <c r="V15" s="17">
        <f t="shared" ref="V15:V25" si="7">U15/H15*100</f>
        <v>0</v>
      </c>
      <c r="W15" s="57">
        <v>159.6</v>
      </c>
      <c r="X15" s="57">
        <v>175.2</v>
      </c>
      <c r="Y15" s="57">
        <v>150</v>
      </c>
      <c r="Z15" s="17">
        <f t="shared" ref="Z15:Z25" si="8">H15/G15*100</f>
        <v>78.431372549019613</v>
      </c>
      <c r="AA15" s="17">
        <f t="shared" ref="AA15:AA25" si="9">M15/H15*365</f>
        <v>475.80357142857144</v>
      </c>
      <c r="AB15" s="35">
        <v>15</v>
      </c>
      <c r="AC15" s="17">
        <f t="shared" si="1"/>
        <v>4.10958904109589</v>
      </c>
      <c r="AD15" s="35">
        <v>1570</v>
      </c>
      <c r="AE15" s="17">
        <f>AD15/H15</f>
        <v>5.6071428571428568</v>
      </c>
    </row>
    <row r="16" spans="1:32" s="43" customFormat="1" ht="21.95" customHeight="1" x14ac:dyDescent="0.25">
      <c r="A16" s="13" t="s">
        <v>122</v>
      </c>
      <c r="B16" s="90" t="s">
        <v>66</v>
      </c>
      <c r="C16" s="90"/>
      <c r="D16" s="90"/>
      <c r="E16" s="90"/>
      <c r="F16" s="35">
        <v>26</v>
      </c>
      <c r="G16" s="35">
        <v>323</v>
      </c>
      <c r="H16" s="35">
        <v>210</v>
      </c>
      <c r="I16" s="35">
        <v>190</v>
      </c>
      <c r="J16" s="17">
        <f t="shared" ref="J16:J19" si="10">I16/H16*100</f>
        <v>90.476190476190482</v>
      </c>
      <c r="K16" s="35">
        <v>20</v>
      </c>
      <c r="L16" s="17">
        <f t="shared" si="2"/>
        <v>9.5238095238095237</v>
      </c>
      <c r="M16" s="17">
        <f t="shared" si="3"/>
        <v>139</v>
      </c>
      <c r="N16" s="17">
        <f t="shared" si="0"/>
        <v>349</v>
      </c>
      <c r="O16" s="35">
        <v>180</v>
      </c>
      <c r="P16" s="17">
        <f t="shared" si="4"/>
        <v>85.714285714285708</v>
      </c>
      <c r="Q16" s="35">
        <v>30</v>
      </c>
      <c r="R16" s="17">
        <f t="shared" si="5"/>
        <v>14.285714285714285</v>
      </c>
      <c r="S16" s="35">
        <v>0</v>
      </c>
      <c r="T16" s="17">
        <f t="shared" si="6"/>
        <v>0</v>
      </c>
      <c r="U16" s="35">
        <v>0</v>
      </c>
      <c r="V16" s="17">
        <f t="shared" si="7"/>
        <v>0</v>
      </c>
      <c r="W16" s="57">
        <v>162.85</v>
      </c>
      <c r="X16" s="57">
        <v>164.2</v>
      </c>
      <c r="Y16" s="57">
        <v>150</v>
      </c>
      <c r="Z16" s="17">
        <f t="shared" si="8"/>
        <v>65.015479876160981</v>
      </c>
      <c r="AA16" s="17">
        <f t="shared" si="9"/>
        <v>241.5952380952381</v>
      </c>
      <c r="AB16" s="35">
        <v>0</v>
      </c>
      <c r="AC16" s="17">
        <f t="shared" si="1"/>
        <v>0</v>
      </c>
      <c r="AD16" s="35">
        <v>611</v>
      </c>
      <c r="AE16" s="17">
        <f t="shared" ref="AE16:AE19" si="11">AD16/H16</f>
        <v>2.9095238095238094</v>
      </c>
    </row>
    <row r="17" spans="1:31" s="44" customFormat="1" ht="21.95" customHeight="1" x14ac:dyDescent="0.25">
      <c r="A17" s="6" t="s">
        <v>123</v>
      </c>
      <c r="B17" s="99" t="s">
        <v>74</v>
      </c>
      <c r="C17" s="99"/>
      <c r="D17" s="99"/>
      <c r="E17" s="99"/>
      <c r="F17" s="31">
        <v>21</v>
      </c>
      <c r="G17" s="31">
        <v>234</v>
      </c>
      <c r="H17" s="31">
        <v>152</v>
      </c>
      <c r="I17" s="31">
        <v>135</v>
      </c>
      <c r="J17" s="18">
        <f t="shared" si="10"/>
        <v>88.81578947368422</v>
      </c>
      <c r="K17" s="31">
        <v>17</v>
      </c>
      <c r="L17" s="18">
        <f t="shared" si="2"/>
        <v>11.184210526315789</v>
      </c>
      <c r="M17" s="18">
        <f t="shared" si="3"/>
        <v>103</v>
      </c>
      <c r="N17" s="18">
        <f t="shared" si="0"/>
        <v>255</v>
      </c>
      <c r="O17" s="31">
        <v>140</v>
      </c>
      <c r="P17" s="18">
        <f t="shared" si="4"/>
        <v>92.10526315789474</v>
      </c>
      <c r="Q17" s="31">
        <v>12</v>
      </c>
      <c r="R17" s="18">
        <f t="shared" si="5"/>
        <v>7.8947368421052628</v>
      </c>
      <c r="S17" s="31">
        <v>0</v>
      </c>
      <c r="T17" s="18">
        <f t="shared" si="6"/>
        <v>0</v>
      </c>
      <c r="U17" s="31">
        <v>0</v>
      </c>
      <c r="V17" s="18">
        <f t="shared" si="7"/>
        <v>0</v>
      </c>
      <c r="W17" s="58">
        <v>131.80000000000001</v>
      </c>
      <c r="X17" s="58">
        <v>133.30000000000001</v>
      </c>
      <c r="Y17" s="58">
        <v>120</v>
      </c>
      <c r="Z17" s="18">
        <f t="shared" si="8"/>
        <v>64.957264957264954</v>
      </c>
      <c r="AA17" s="18">
        <f t="shared" si="9"/>
        <v>247.33552631578948</v>
      </c>
      <c r="AB17" s="31">
        <v>0</v>
      </c>
      <c r="AC17" s="18">
        <f t="shared" si="1"/>
        <v>0</v>
      </c>
      <c r="AD17" s="31">
        <v>611</v>
      </c>
      <c r="AE17" s="18">
        <f t="shared" si="11"/>
        <v>4.0197368421052628</v>
      </c>
    </row>
    <row r="18" spans="1:31" s="43" customFormat="1" ht="21.95" customHeight="1" x14ac:dyDescent="0.25">
      <c r="A18" s="13" t="s">
        <v>120</v>
      </c>
      <c r="B18" s="90" t="s">
        <v>67</v>
      </c>
      <c r="C18" s="90"/>
      <c r="D18" s="90"/>
      <c r="E18" s="90"/>
      <c r="F18" s="35">
        <v>0</v>
      </c>
      <c r="G18" s="35">
        <v>0</v>
      </c>
      <c r="H18" s="35">
        <v>0</v>
      </c>
      <c r="I18" s="35">
        <v>0</v>
      </c>
      <c r="J18" s="17" t="e">
        <f t="shared" si="10"/>
        <v>#DIV/0!</v>
      </c>
      <c r="K18" s="35">
        <v>0</v>
      </c>
      <c r="L18" s="17" t="e">
        <f t="shared" si="2"/>
        <v>#DIV/0!</v>
      </c>
      <c r="M18" s="17">
        <f t="shared" si="3"/>
        <v>0</v>
      </c>
      <c r="N18" s="17">
        <f t="shared" si="0"/>
        <v>0</v>
      </c>
      <c r="O18" s="35">
        <v>0</v>
      </c>
      <c r="P18" s="17" t="e">
        <f>O18/H18*100</f>
        <v>#DIV/0!</v>
      </c>
      <c r="Q18" s="35">
        <v>0</v>
      </c>
      <c r="R18" s="17" t="e">
        <f t="shared" si="5"/>
        <v>#DIV/0!</v>
      </c>
      <c r="S18" s="35">
        <v>0</v>
      </c>
      <c r="T18" s="17" t="e">
        <f t="shared" si="6"/>
        <v>#DIV/0!</v>
      </c>
      <c r="U18" s="35">
        <v>0</v>
      </c>
      <c r="V18" s="17" t="e">
        <f t="shared" si="7"/>
        <v>#DIV/0!</v>
      </c>
      <c r="W18" s="57">
        <v>0</v>
      </c>
      <c r="X18" s="57">
        <v>0</v>
      </c>
      <c r="Y18" s="57">
        <v>0</v>
      </c>
      <c r="Z18" s="17" t="e">
        <f t="shared" si="8"/>
        <v>#DIV/0!</v>
      </c>
      <c r="AA18" s="17" t="e">
        <f t="shared" si="9"/>
        <v>#DIV/0!</v>
      </c>
      <c r="AB18" s="35">
        <v>0</v>
      </c>
      <c r="AC18" s="17" t="e">
        <f t="shared" si="1"/>
        <v>#DIV/0!</v>
      </c>
      <c r="AD18" s="35">
        <v>0</v>
      </c>
      <c r="AE18" s="17" t="e">
        <f t="shared" si="11"/>
        <v>#DIV/0!</v>
      </c>
    </row>
    <row r="19" spans="1:31" s="43" customFormat="1" ht="21.95" customHeight="1" x14ac:dyDescent="0.25">
      <c r="A19" s="13" t="s">
        <v>121</v>
      </c>
      <c r="B19" s="90" t="s">
        <v>68</v>
      </c>
      <c r="C19" s="90"/>
      <c r="D19" s="90"/>
      <c r="E19" s="90"/>
      <c r="F19" s="35">
        <v>14</v>
      </c>
      <c r="G19" s="35">
        <v>89</v>
      </c>
      <c r="H19" s="35">
        <v>53</v>
      </c>
      <c r="I19" s="35">
        <v>48</v>
      </c>
      <c r="J19" s="17">
        <f t="shared" si="10"/>
        <v>90.566037735849065</v>
      </c>
      <c r="K19" s="35">
        <v>5</v>
      </c>
      <c r="L19" s="17">
        <f t="shared" si="2"/>
        <v>9.433962264150944</v>
      </c>
      <c r="M19" s="17">
        <f t="shared" si="3"/>
        <v>50</v>
      </c>
      <c r="N19" s="17">
        <f t="shared" si="0"/>
        <v>103</v>
      </c>
      <c r="O19" s="35">
        <v>40</v>
      </c>
      <c r="P19" s="17">
        <f t="shared" si="4"/>
        <v>75.471698113207552</v>
      </c>
      <c r="Q19" s="35">
        <v>13</v>
      </c>
      <c r="R19" s="17">
        <f t="shared" si="5"/>
        <v>24.528301886792452</v>
      </c>
      <c r="S19" s="35">
        <v>0</v>
      </c>
      <c r="T19" s="17">
        <f t="shared" si="6"/>
        <v>0</v>
      </c>
      <c r="U19" s="35">
        <v>0</v>
      </c>
      <c r="V19" s="17">
        <f t="shared" si="7"/>
        <v>0</v>
      </c>
      <c r="W19" s="57">
        <v>142</v>
      </c>
      <c r="X19" s="57">
        <v>144.4</v>
      </c>
      <c r="Y19" s="57">
        <v>120</v>
      </c>
      <c r="Z19" s="17">
        <f t="shared" si="8"/>
        <v>59.550561797752813</v>
      </c>
      <c r="AA19" s="17">
        <f t="shared" si="9"/>
        <v>344.33962264150944</v>
      </c>
      <c r="AB19" s="35">
        <v>0</v>
      </c>
      <c r="AC19" s="17">
        <f t="shared" si="1"/>
        <v>0</v>
      </c>
      <c r="AD19" s="35">
        <v>102</v>
      </c>
      <c r="AE19" s="17">
        <f t="shared" si="11"/>
        <v>1.9245283018867925</v>
      </c>
    </row>
    <row r="20" spans="1:31" s="43" customFormat="1" ht="21.95" customHeight="1" x14ac:dyDescent="0.25">
      <c r="A20" s="9" t="s">
        <v>124</v>
      </c>
      <c r="B20" s="89" t="s">
        <v>69</v>
      </c>
      <c r="C20" s="89"/>
      <c r="D20" s="89"/>
      <c r="E20" s="89"/>
      <c r="F20" s="16">
        <f>F21+F22+F23</f>
        <v>40</v>
      </c>
      <c r="G20" s="16">
        <f>G21+G22+G23</f>
        <v>304</v>
      </c>
      <c r="H20" s="16">
        <f>SUM(H21:H24)</f>
        <v>225</v>
      </c>
      <c r="I20" s="16">
        <f>I21+I22+I23</f>
        <v>178</v>
      </c>
      <c r="J20" s="16">
        <f t="shared" ref="J20:J25" si="12">I20/H20*100</f>
        <v>79.111111111111114</v>
      </c>
      <c r="K20" s="16">
        <f>K21+K22+K23</f>
        <v>47</v>
      </c>
      <c r="L20" s="16">
        <f t="shared" si="2"/>
        <v>20.888888888888889</v>
      </c>
      <c r="M20" s="16">
        <f t="shared" si="3"/>
        <v>119</v>
      </c>
      <c r="N20" s="16">
        <f t="shared" si="0"/>
        <v>344</v>
      </c>
      <c r="O20" s="16">
        <f>O21+O22+O23</f>
        <v>180</v>
      </c>
      <c r="P20" s="52">
        <f t="shared" si="4"/>
        <v>80</v>
      </c>
      <c r="Q20" s="16">
        <f>Q21+Q22+Q23</f>
        <v>45</v>
      </c>
      <c r="R20" s="16">
        <f t="shared" si="5"/>
        <v>20</v>
      </c>
      <c r="S20" s="16">
        <f>S21+S22+S23</f>
        <v>0</v>
      </c>
      <c r="T20" s="16">
        <f t="shared" si="6"/>
        <v>0</v>
      </c>
      <c r="U20" s="16">
        <f>U21+U22+U23</f>
        <v>0</v>
      </c>
      <c r="V20" s="16">
        <f t="shared" si="7"/>
        <v>0</v>
      </c>
      <c r="W20" s="56">
        <v>126.9</v>
      </c>
      <c r="X20" s="56">
        <v>128.5</v>
      </c>
      <c r="Y20" s="56">
        <v>120</v>
      </c>
      <c r="Z20" s="16">
        <f t="shared" si="8"/>
        <v>74.01315789473685</v>
      </c>
      <c r="AA20" s="16">
        <f t="shared" si="9"/>
        <v>193.04444444444442</v>
      </c>
      <c r="AB20" s="16">
        <f>AB21+AB22+AB23</f>
        <v>0</v>
      </c>
      <c r="AC20" s="16">
        <f t="shared" si="1"/>
        <v>0</v>
      </c>
      <c r="AD20" s="16">
        <f>AD21+AD22+AD23</f>
        <v>201</v>
      </c>
      <c r="AE20" s="16">
        <f>AD20/H20</f>
        <v>0.89333333333333331</v>
      </c>
    </row>
    <row r="21" spans="1:31" s="43" customFormat="1" ht="21.95" customHeight="1" x14ac:dyDescent="0.25">
      <c r="A21" s="13" t="s">
        <v>99</v>
      </c>
      <c r="B21" s="90" t="s">
        <v>70</v>
      </c>
      <c r="C21" s="90"/>
      <c r="D21" s="90"/>
      <c r="E21" s="90"/>
      <c r="F21" s="35">
        <v>25</v>
      </c>
      <c r="G21" s="35">
        <v>278</v>
      </c>
      <c r="H21" s="35">
        <v>195</v>
      </c>
      <c r="I21" s="35">
        <v>160</v>
      </c>
      <c r="J21" s="17">
        <f t="shared" si="12"/>
        <v>82.051282051282044</v>
      </c>
      <c r="K21" s="35">
        <v>35</v>
      </c>
      <c r="L21" s="17">
        <f t="shared" si="2"/>
        <v>17.948717948717949</v>
      </c>
      <c r="M21" s="17">
        <f t="shared" si="3"/>
        <v>108</v>
      </c>
      <c r="N21" s="17">
        <f t="shared" si="0"/>
        <v>303</v>
      </c>
      <c r="O21" s="35">
        <v>150</v>
      </c>
      <c r="P21" s="17">
        <f t="shared" si="4"/>
        <v>76.923076923076934</v>
      </c>
      <c r="Q21" s="35">
        <v>45</v>
      </c>
      <c r="R21" s="17">
        <f t="shared" si="5"/>
        <v>23.076923076923077</v>
      </c>
      <c r="S21" s="35">
        <v>0</v>
      </c>
      <c r="T21" s="17">
        <f t="shared" si="6"/>
        <v>0</v>
      </c>
      <c r="U21" s="35">
        <v>0</v>
      </c>
      <c r="V21" s="17">
        <f t="shared" si="7"/>
        <v>0</v>
      </c>
      <c r="W21" s="57">
        <v>133.80000000000001</v>
      </c>
      <c r="X21" s="57">
        <v>136.9</v>
      </c>
      <c r="Y21" s="57">
        <v>120</v>
      </c>
      <c r="Z21" s="17">
        <f t="shared" si="8"/>
        <v>70.143884892086334</v>
      </c>
      <c r="AA21" s="17">
        <f t="shared" si="9"/>
        <v>202.15384615384616</v>
      </c>
      <c r="AB21" s="35">
        <v>0</v>
      </c>
      <c r="AC21" s="17">
        <f t="shared" si="1"/>
        <v>0</v>
      </c>
      <c r="AD21" s="35">
        <v>195</v>
      </c>
      <c r="AE21" s="17">
        <f t="shared" ref="AE21:AE25" si="13">AD21/H21</f>
        <v>1</v>
      </c>
    </row>
    <row r="22" spans="1:31" s="43" customFormat="1" ht="21.95" customHeight="1" x14ac:dyDescent="0.25">
      <c r="A22" s="13" t="s">
        <v>100</v>
      </c>
      <c r="B22" s="90" t="s">
        <v>71</v>
      </c>
      <c r="C22" s="90"/>
      <c r="D22" s="90"/>
      <c r="E22" s="90"/>
      <c r="F22" s="35">
        <v>15</v>
      </c>
      <c r="G22" s="35">
        <v>26</v>
      </c>
      <c r="H22" s="35">
        <v>30</v>
      </c>
      <c r="I22" s="35">
        <v>18</v>
      </c>
      <c r="J22" s="17">
        <f t="shared" si="12"/>
        <v>60</v>
      </c>
      <c r="K22" s="35">
        <v>12</v>
      </c>
      <c r="L22" s="17">
        <f t="shared" si="2"/>
        <v>40</v>
      </c>
      <c r="M22" s="17">
        <f t="shared" si="3"/>
        <v>11</v>
      </c>
      <c r="N22" s="17">
        <f t="shared" si="0"/>
        <v>41</v>
      </c>
      <c r="O22" s="35">
        <v>30</v>
      </c>
      <c r="P22" s="17">
        <f t="shared" si="4"/>
        <v>100</v>
      </c>
      <c r="Q22" s="35">
        <v>0</v>
      </c>
      <c r="R22" s="17">
        <f t="shared" si="5"/>
        <v>0</v>
      </c>
      <c r="S22" s="35">
        <v>0</v>
      </c>
      <c r="T22" s="17">
        <f t="shared" si="6"/>
        <v>0</v>
      </c>
      <c r="U22" s="35">
        <v>0</v>
      </c>
      <c r="V22" s="17">
        <f t="shared" si="7"/>
        <v>0</v>
      </c>
      <c r="W22" s="57">
        <v>120</v>
      </c>
      <c r="X22" s="57">
        <v>120</v>
      </c>
      <c r="Y22" s="57">
        <v>120</v>
      </c>
      <c r="Z22" s="17">
        <f t="shared" si="8"/>
        <v>115.38461538461537</v>
      </c>
      <c r="AA22" s="17">
        <f t="shared" si="9"/>
        <v>133.83333333333331</v>
      </c>
      <c r="AB22" s="35">
        <v>0</v>
      </c>
      <c r="AC22" s="17">
        <f t="shared" si="1"/>
        <v>0</v>
      </c>
      <c r="AD22" s="35">
        <v>6</v>
      </c>
      <c r="AE22" s="17">
        <f t="shared" si="13"/>
        <v>0.2</v>
      </c>
    </row>
    <row r="23" spans="1:31" s="43" customFormat="1" ht="21.95" customHeight="1" x14ac:dyDescent="0.25">
      <c r="A23" s="13" t="s">
        <v>101</v>
      </c>
      <c r="B23" s="90" t="s">
        <v>72</v>
      </c>
      <c r="C23" s="90"/>
      <c r="D23" s="90"/>
      <c r="E23" s="90"/>
      <c r="F23" s="35">
        <v>0</v>
      </c>
      <c r="G23" s="35">
        <v>0</v>
      </c>
      <c r="H23" s="35">
        <v>0</v>
      </c>
      <c r="I23" s="35">
        <v>0</v>
      </c>
      <c r="J23" s="17" t="e">
        <f t="shared" si="12"/>
        <v>#DIV/0!</v>
      </c>
      <c r="K23" s="35">
        <v>0</v>
      </c>
      <c r="L23" s="17" t="e">
        <f t="shared" si="2"/>
        <v>#DIV/0!</v>
      </c>
      <c r="M23" s="17">
        <f t="shared" si="3"/>
        <v>0</v>
      </c>
      <c r="N23" s="17">
        <f t="shared" si="0"/>
        <v>0</v>
      </c>
      <c r="O23" s="35">
        <v>0</v>
      </c>
      <c r="P23" s="17" t="e">
        <f t="shared" si="4"/>
        <v>#DIV/0!</v>
      </c>
      <c r="Q23" s="35">
        <v>0</v>
      </c>
      <c r="R23" s="17" t="e">
        <f t="shared" si="5"/>
        <v>#DIV/0!</v>
      </c>
      <c r="S23" s="35">
        <v>0</v>
      </c>
      <c r="T23" s="17" t="e">
        <f t="shared" si="6"/>
        <v>#DIV/0!</v>
      </c>
      <c r="U23" s="35">
        <v>0</v>
      </c>
      <c r="V23" s="17" t="e">
        <f t="shared" si="7"/>
        <v>#DIV/0!</v>
      </c>
      <c r="W23" s="57">
        <v>0</v>
      </c>
      <c r="X23" s="57">
        <v>0</v>
      </c>
      <c r="Y23" s="57">
        <v>0</v>
      </c>
      <c r="Z23" s="17" t="e">
        <f t="shared" si="8"/>
        <v>#DIV/0!</v>
      </c>
      <c r="AA23" s="17" t="e">
        <f t="shared" si="9"/>
        <v>#DIV/0!</v>
      </c>
      <c r="AB23" s="35">
        <v>0</v>
      </c>
      <c r="AC23" s="17" t="e">
        <f t="shared" si="1"/>
        <v>#DIV/0!</v>
      </c>
      <c r="AD23" s="35">
        <v>0</v>
      </c>
      <c r="AE23" s="17" t="e">
        <f t="shared" si="13"/>
        <v>#DIV/0!</v>
      </c>
    </row>
    <row r="24" spans="1:31" s="44" customFormat="1" ht="21.95" customHeight="1" x14ac:dyDescent="0.25">
      <c r="A24" s="6" t="s">
        <v>83</v>
      </c>
      <c r="B24" s="101" t="s">
        <v>84</v>
      </c>
      <c r="C24" s="102"/>
      <c r="D24" s="102"/>
      <c r="E24" s="103"/>
      <c r="F24" s="31">
        <v>0</v>
      </c>
      <c r="G24" s="31">
        <v>0</v>
      </c>
      <c r="H24" s="31">
        <v>0</v>
      </c>
      <c r="I24" s="31">
        <v>0</v>
      </c>
      <c r="J24" s="18" t="e">
        <f t="shared" si="12"/>
        <v>#DIV/0!</v>
      </c>
      <c r="K24" s="31">
        <v>0</v>
      </c>
      <c r="L24" s="18" t="e">
        <f t="shared" si="2"/>
        <v>#DIV/0!</v>
      </c>
      <c r="M24" s="18">
        <f t="shared" si="3"/>
        <v>0</v>
      </c>
      <c r="N24" s="18">
        <f t="shared" si="0"/>
        <v>0</v>
      </c>
      <c r="O24" s="31">
        <v>0</v>
      </c>
      <c r="P24" s="18" t="e">
        <f t="shared" si="4"/>
        <v>#DIV/0!</v>
      </c>
      <c r="Q24" s="31">
        <v>0</v>
      </c>
      <c r="R24" s="18" t="e">
        <f t="shared" si="5"/>
        <v>#DIV/0!</v>
      </c>
      <c r="S24" s="31">
        <v>0</v>
      </c>
      <c r="T24" s="18" t="e">
        <f t="shared" si="6"/>
        <v>#DIV/0!</v>
      </c>
      <c r="U24" s="31">
        <v>0</v>
      </c>
      <c r="V24" s="18" t="e">
        <f t="shared" si="7"/>
        <v>#DIV/0!</v>
      </c>
      <c r="W24" s="58">
        <v>0</v>
      </c>
      <c r="X24" s="58">
        <v>0</v>
      </c>
      <c r="Y24" s="58">
        <v>0</v>
      </c>
      <c r="Z24" s="18" t="e">
        <f t="shared" si="8"/>
        <v>#DIV/0!</v>
      </c>
      <c r="AA24" s="18" t="e">
        <f t="shared" si="9"/>
        <v>#DIV/0!</v>
      </c>
      <c r="AB24" s="31">
        <v>0</v>
      </c>
      <c r="AC24" s="18" t="e">
        <f t="shared" si="1"/>
        <v>#DIV/0!</v>
      </c>
      <c r="AD24" s="31">
        <v>0</v>
      </c>
      <c r="AE24" s="18" t="e">
        <f t="shared" si="13"/>
        <v>#DIV/0!</v>
      </c>
    </row>
    <row r="25" spans="1:31" s="43" customFormat="1" ht="21.95" customHeight="1" x14ac:dyDescent="0.25">
      <c r="A25" s="10" t="s">
        <v>78</v>
      </c>
      <c r="B25" s="100" t="s">
        <v>125</v>
      </c>
      <c r="C25" s="100"/>
      <c r="D25" s="100"/>
      <c r="E25" s="100"/>
      <c r="F25" s="19">
        <f>F14+F20</f>
        <v>368</v>
      </c>
      <c r="G25" s="19">
        <f>G14+G20</f>
        <v>1073</v>
      </c>
      <c r="H25" s="19">
        <f>H14+H20</f>
        <v>768</v>
      </c>
      <c r="I25" s="19">
        <f>I14+I20</f>
        <v>666</v>
      </c>
      <c r="J25" s="19">
        <f t="shared" si="12"/>
        <v>86.71875</v>
      </c>
      <c r="K25" s="19">
        <f>K14+K20</f>
        <v>102</v>
      </c>
      <c r="L25" s="19">
        <f t="shared" si="2"/>
        <v>13.28125</v>
      </c>
      <c r="M25" s="19">
        <f t="shared" si="3"/>
        <v>673</v>
      </c>
      <c r="N25" s="19">
        <f t="shared" si="0"/>
        <v>1441</v>
      </c>
      <c r="O25" s="19">
        <f>O14+O20</f>
        <v>650</v>
      </c>
      <c r="P25" s="19">
        <f t="shared" si="4"/>
        <v>84.635416666666657</v>
      </c>
      <c r="Q25" s="19">
        <f>Q14+Q20</f>
        <v>108</v>
      </c>
      <c r="R25" s="19">
        <f t="shared" si="5"/>
        <v>14.0625</v>
      </c>
      <c r="S25" s="19">
        <f>S14+S20</f>
        <v>10</v>
      </c>
      <c r="T25" s="19">
        <f t="shared" si="6"/>
        <v>1.3020833333333335</v>
      </c>
      <c r="U25" s="19">
        <f>U14+U20</f>
        <v>0</v>
      </c>
      <c r="V25" s="19">
        <f t="shared" si="7"/>
        <v>0</v>
      </c>
      <c r="W25" s="59"/>
      <c r="X25" s="59"/>
      <c r="Y25" s="59"/>
      <c r="Z25" s="19">
        <f t="shared" si="8"/>
        <v>71.575023299161231</v>
      </c>
      <c r="AA25" s="19">
        <f t="shared" si="9"/>
        <v>319.85026041666669</v>
      </c>
      <c r="AB25" s="19">
        <f>AB14+AB20</f>
        <v>15</v>
      </c>
      <c r="AC25" s="19">
        <f>AB25/M25*100</f>
        <v>2.2288261515601784</v>
      </c>
      <c r="AD25" s="19">
        <f>AD14+AD20</f>
        <v>2484</v>
      </c>
      <c r="AE25" s="19">
        <f t="shared" si="13"/>
        <v>3.234375</v>
      </c>
    </row>
    <row r="26" spans="1:31" x14ac:dyDescent="0.25">
      <c r="F26" s="54"/>
    </row>
    <row r="27" spans="1:31" x14ac:dyDescent="0.25">
      <c r="A27" t="s">
        <v>116</v>
      </c>
      <c r="F27" s="61"/>
      <c r="G27" s="46"/>
    </row>
    <row r="28" spans="1:31" x14ac:dyDescent="0.25">
      <c r="F28" s="61"/>
      <c r="G28" s="46"/>
    </row>
    <row r="29" spans="1:31" x14ac:dyDescent="0.25">
      <c r="F29" s="61"/>
    </row>
    <row r="30" spans="1:31" x14ac:dyDescent="0.25">
      <c r="F30" s="61"/>
      <c r="G30" s="46"/>
    </row>
    <row r="31" spans="1:31" x14ac:dyDescent="0.25">
      <c r="F31" s="61"/>
    </row>
    <row r="32" spans="1:31" x14ac:dyDescent="0.25">
      <c r="F32" s="61"/>
      <c r="U32" s="46"/>
    </row>
    <row r="33" spans="6:6" x14ac:dyDescent="0.25">
      <c r="F33" s="61"/>
    </row>
    <row r="34" spans="6:6" x14ac:dyDescent="0.25">
      <c r="F34" s="61"/>
    </row>
    <row r="35" spans="6:6" x14ac:dyDescent="0.25">
      <c r="F35" s="61"/>
    </row>
    <row r="36" spans="6:6" x14ac:dyDescent="0.25">
      <c r="F36" s="61"/>
    </row>
    <row r="37" spans="6:6" x14ac:dyDescent="0.25">
      <c r="F37" s="61"/>
    </row>
    <row r="38" spans="6:6" x14ac:dyDescent="0.25">
      <c r="F38" s="61"/>
    </row>
    <row r="39" spans="6:6" x14ac:dyDescent="0.25">
      <c r="F39" s="61"/>
    </row>
  </sheetData>
  <mergeCells count="43">
    <mergeCell ref="B6:E13"/>
    <mergeCell ref="B16:E16"/>
    <mergeCell ref="B17:E17"/>
    <mergeCell ref="B25:E25"/>
    <mergeCell ref="B18:E18"/>
    <mergeCell ref="B20:E20"/>
    <mergeCell ref="B21:E21"/>
    <mergeCell ref="B22:E22"/>
    <mergeCell ref="B23:E23"/>
    <mergeCell ref="B19:E19"/>
    <mergeCell ref="B24:E24"/>
    <mergeCell ref="AE7:AE12"/>
    <mergeCell ref="B14:E14"/>
    <mergeCell ref="B15:E15"/>
    <mergeCell ref="Z7:Z12"/>
    <mergeCell ref="AA7:AA12"/>
    <mergeCell ref="AB7:AB12"/>
    <mergeCell ref="AC7:AC12"/>
    <mergeCell ref="AD7:AD12"/>
    <mergeCell ref="Q7:R11"/>
    <mergeCell ref="W7:Y8"/>
    <mergeCell ref="W9:W12"/>
    <mergeCell ref="X9:X12"/>
    <mergeCell ref="Y9:Y12"/>
    <mergeCell ref="H7:L8"/>
    <mergeCell ref="K9:L11"/>
    <mergeCell ref="H9:H12"/>
    <mergeCell ref="A6:A13"/>
    <mergeCell ref="I9:J11"/>
    <mergeCell ref="A2:N2"/>
    <mergeCell ref="O2:AD2"/>
    <mergeCell ref="A4:AE5"/>
    <mergeCell ref="F6:N6"/>
    <mergeCell ref="O6:Y6"/>
    <mergeCell ref="Z6:AC6"/>
    <mergeCell ref="AD6:AE6"/>
    <mergeCell ref="F7:F12"/>
    <mergeCell ref="G7:G12"/>
    <mergeCell ref="M7:M12"/>
    <mergeCell ref="N7:N12"/>
    <mergeCell ref="S7:T11"/>
    <mergeCell ref="U7:V11"/>
    <mergeCell ref="O7:P11"/>
  </mergeCells>
  <pageMargins left="0.25" right="0.25" top="0.75" bottom="0.75" header="0.3" footer="0.3"/>
  <pageSetup paperSize="9" scale="48" orientation="landscape" r:id="rId1"/>
  <ignoredErrors>
    <ignoredError sqref="V25 Z25:AA25 J21 P21:P23 Z21:AA23 V21:V23 AE25 AC21:AC23 R21:R23 T21:T23 P15:P17 T15:T19 Z14:AA19 R15:R19 V15:V19 AC15:AC19 AE14:AE19 J15:J19 L14:L23 AE21:AE23 P19" evalError="1" calculatedColumn="1"/>
    <ignoredError sqref="L25 J25 P25 R25 T25 AC25 V14 R14 T14 P14 AC14 J20 AE20 AC20 V20 R20 Z20:AA20 T20" evalError="1" formula="1" calculatedColumn="1"/>
    <ignoredError sqref="U14 Q20 U20 AB20 S20 AD20" formula="1"/>
    <ignoredError sqref="J22:J24 L24 P24 R24 T24 V24 Z24:AA24 AC24 AE2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AF41"/>
  <sheetViews>
    <sheetView tabSelected="1" zoomScaleNormal="100" workbookViewId="0">
      <pane xSplit="5" topLeftCell="F1" activePane="topRight" state="frozen"/>
      <selection pane="topRight" activeCell="I40" sqref="I40"/>
    </sheetView>
  </sheetViews>
  <sheetFormatPr defaultRowHeight="15" x14ac:dyDescent="0.25"/>
  <cols>
    <col min="1" max="1" width="3.7109375" customWidth="1"/>
    <col min="2" max="9" width="10.28515625" customWidth="1"/>
    <col min="10" max="10" width="7" customWidth="1"/>
    <col min="11" max="11" width="10.28515625" customWidth="1"/>
    <col min="12" max="12" width="7" customWidth="1"/>
    <col min="13" max="15" width="10.28515625" customWidth="1"/>
    <col min="16" max="16" width="7" customWidth="1"/>
    <col min="17" max="17" width="10.28515625" customWidth="1"/>
    <col min="18" max="18" width="8.28515625" customWidth="1"/>
    <col min="19" max="19" width="10.28515625" customWidth="1"/>
    <col min="20" max="20" width="7.5703125" customWidth="1"/>
    <col min="21" max="21" width="10.28515625" customWidth="1"/>
    <col min="22" max="22" width="7.5703125" customWidth="1"/>
    <col min="23" max="24" width="10.42578125" customWidth="1"/>
    <col min="25" max="31" width="10.28515625" customWidth="1"/>
  </cols>
  <sheetData>
    <row r="1" spans="1:32" x14ac:dyDescent="0.25">
      <c r="O1" s="53"/>
    </row>
    <row r="2" spans="1:32" ht="15" customHeight="1" x14ac:dyDescent="0.25">
      <c r="A2" s="111" t="s">
        <v>137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"/>
    </row>
    <row r="3" spans="1:32" ht="15" customHeight="1" x14ac:dyDescent="0.25">
      <c r="A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A3" s="3"/>
      <c r="AB3" s="3"/>
      <c r="AC3" s="3"/>
      <c r="AD3" s="3"/>
      <c r="AE3" s="3"/>
      <c r="AF3" s="1"/>
    </row>
    <row r="4" spans="1:32" ht="15" customHeight="1" x14ac:dyDescent="0.25">
      <c r="A4" s="91" t="s">
        <v>13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</row>
    <row r="5" spans="1:32" ht="15" customHeigh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</row>
    <row r="6" spans="1:32" ht="15" customHeight="1" x14ac:dyDescent="0.25">
      <c r="A6" s="63"/>
      <c r="B6" s="66" t="s">
        <v>12</v>
      </c>
      <c r="C6" s="80"/>
      <c r="D6" s="80"/>
      <c r="E6" s="84"/>
      <c r="F6" s="66" t="s">
        <v>48</v>
      </c>
      <c r="G6" s="80"/>
      <c r="H6" s="80"/>
      <c r="I6" s="80"/>
      <c r="J6" s="80"/>
      <c r="K6" s="80"/>
      <c r="L6" s="80"/>
      <c r="M6" s="80"/>
      <c r="N6" s="80"/>
      <c r="O6" s="81" t="s">
        <v>113</v>
      </c>
      <c r="P6" s="81"/>
      <c r="Q6" s="81"/>
      <c r="R6" s="82"/>
      <c r="S6" s="82"/>
      <c r="T6" s="82"/>
      <c r="U6" s="82"/>
      <c r="V6" s="82"/>
      <c r="W6" s="82"/>
      <c r="X6" s="82"/>
      <c r="Y6" s="82"/>
      <c r="Z6" s="113" t="s">
        <v>114</v>
      </c>
      <c r="AA6" s="114"/>
      <c r="AB6" s="114"/>
      <c r="AC6" s="115"/>
      <c r="AD6" s="113" t="s">
        <v>136</v>
      </c>
      <c r="AE6" s="114"/>
    </row>
    <row r="7" spans="1:32" ht="15" customHeight="1" x14ac:dyDescent="0.25">
      <c r="A7" s="122"/>
      <c r="B7" s="85"/>
      <c r="C7" s="124"/>
      <c r="D7" s="124"/>
      <c r="E7" s="86"/>
      <c r="F7" s="81" t="s">
        <v>49</v>
      </c>
      <c r="G7" s="81" t="s">
        <v>9</v>
      </c>
      <c r="H7" s="66" t="s">
        <v>7</v>
      </c>
      <c r="I7" s="92"/>
      <c r="J7" s="92"/>
      <c r="K7" s="92"/>
      <c r="L7" s="93"/>
      <c r="M7" s="81" t="s">
        <v>55</v>
      </c>
      <c r="N7" s="81" t="s">
        <v>16</v>
      </c>
      <c r="O7" s="83" t="s">
        <v>2</v>
      </c>
      <c r="P7" s="84"/>
      <c r="Q7" s="83" t="s">
        <v>17</v>
      </c>
      <c r="R7" s="84"/>
      <c r="S7" s="83" t="s">
        <v>18</v>
      </c>
      <c r="T7" s="84"/>
      <c r="U7" s="83" t="s">
        <v>21</v>
      </c>
      <c r="V7" s="84"/>
      <c r="W7" s="66" t="s">
        <v>5</v>
      </c>
      <c r="X7" s="75"/>
      <c r="Y7" s="76"/>
      <c r="Z7" s="63" t="s">
        <v>56</v>
      </c>
      <c r="AA7" s="63" t="s">
        <v>1</v>
      </c>
      <c r="AB7" s="63" t="s">
        <v>27</v>
      </c>
      <c r="AC7" s="63" t="s">
        <v>43</v>
      </c>
      <c r="AD7" s="63" t="s">
        <v>85</v>
      </c>
      <c r="AE7" s="63" t="s">
        <v>86</v>
      </c>
    </row>
    <row r="8" spans="1:32" x14ac:dyDescent="0.25">
      <c r="A8" s="122"/>
      <c r="B8" s="85"/>
      <c r="C8" s="124"/>
      <c r="D8" s="124"/>
      <c r="E8" s="86"/>
      <c r="F8" s="81"/>
      <c r="G8" s="81"/>
      <c r="H8" s="70"/>
      <c r="I8" s="94"/>
      <c r="J8" s="94"/>
      <c r="K8" s="94"/>
      <c r="L8" s="88"/>
      <c r="M8" s="81"/>
      <c r="N8" s="81"/>
      <c r="O8" s="85"/>
      <c r="P8" s="86"/>
      <c r="Q8" s="85"/>
      <c r="R8" s="86"/>
      <c r="S8" s="85"/>
      <c r="T8" s="86"/>
      <c r="U8" s="85"/>
      <c r="V8" s="86"/>
      <c r="W8" s="105"/>
      <c r="X8" s="106"/>
      <c r="Y8" s="107"/>
      <c r="Z8" s="64"/>
      <c r="AA8" s="64"/>
      <c r="AB8" s="64"/>
      <c r="AC8" s="64"/>
      <c r="AD8" s="64"/>
      <c r="AE8" s="64"/>
    </row>
    <row r="9" spans="1:32" ht="15" customHeight="1" x14ac:dyDescent="0.25">
      <c r="A9" s="122"/>
      <c r="B9" s="85"/>
      <c r="C9" s="124"/>
      <c r="D9" s="124"/>
      <c r="E9" s="86"/>
      <c r="F9" s="81"/>
      <c r="G9" s="81"/>
      <c r="H9" s="81" t="s">
        <v>50</v>
      </c>
      <c r="I9" s="66" t="s">
        <v>51</v>
      </c>
      <c r="J9" s="67"/>
      <c r="K9" s="66" t="s">
        <v>54</v>
      </c>
      <c r="L9" s="67"/>
      <c r="M9" s="81"/>
      <c r="N9" s="81"/>
      <c r="O9" s="85"/>
      <c r="P9" s="86"/>
      <c r="Q9" s="85"/>
      <c r="R9" s="86"/>
      <c r="S9" s="85"/>
      <c r="T9" s="86"/>
      <c r="U9" s="85"/>
      <c r="V9" s="86"/>
      <c r="W9" s="81" t="s">
        <v>112</v>
      </c>
      <c r="X9" s="81" t="s">
        <v>32</v>
      </c>
      <c r="Y9" s="81" t="s">
        <v>34</v>
      </c>
      <c r="Z9" s="64"/>
      <c r="AA9" s="64"/>
      <c r="AB9" s="64"/>
      <c r="AC9" s="64"/>
      <c r="AD9" s="64"/>
      <c r="AE9" s="64"/>
    </row>
    <row r="10" spans="1:32" x14ac:dyDescent="0.25">
      <c r="A10" s="122"/>
      <c r="B10" s="85"/>
      <c r="C10" s="124"/>
      <c r="D10" s="124"/>
      <c r="E10" s="86"/>
      <c r="F10" s="81"/>
      <c r="G10" s="81"/>
      <c r="H10" s="81"/>
      <c r="I10" s="68"/>
      <c r="J10" s="69"/>
      <c r="K10" s="68"/>
      <c r="L10" s="69"/>
      <c r="M10" s="81"/>
      <c r="N10" s="81"/>
      <c r="O10" s="85"/>
      <c r="P10" s="86"/>
      <c r="Q10" s="85"/>
      <c r="R10" s="86"/>
      <c r="S10" s="85"/>
      <c r="T10" s="86"/>
      <c r="U10" s="85"/>
      <c r="V10" s="86"/>
      <c r="W10" s="81"/>
      <c r="X10" s="81"/>
      <c r="Y10" s="81"/>
      <c r="Z10" s="64"/>
      <c r="AA10" s="64"/>
      <c r="AB10" s="64"/>
      <c r="AC10" s="64"/>
      <c r="AD10" s="64"/>
      <c r="AE10" s="64"/>
    </row>
    <row r="11" spans="1:32" x14ac:dyDescent="0.25">
      <c r="A11" s="122"/>
      <c r="B11" s="85"/>
      <c r="C11" s="124"/>
      <c r="D11" s="124"/>
      <c r="E11" s="86"/>
      <c r="F11" s="81"/>
      <c r="G11" s="81"/>
      <c r="H11" s="81"/>
      <c r="I11" s="70"/>
      <c r="J11" s="71"/>
      <c r="K11" s="70"/>
      <c r="L11" s="71"/>
      <c r="M11" s="81"/>
      <c r="N11" s="81"/>
      <c r="O11" s="87"/>
      <c r="P11" s="88"/>
      <c r="Q11" s="87"/>
      <c r="R11" s="88"/>
      <c r="S11" s="87"/>
      <c r="T11" s="88"/>
      <c r="U11" s="87"/>
      <c r="V11" s="88"/>
      <c r="W11" s="81"/>
      <c r="X11" s="81"/>
      <c r="Y11" s="81"/>
      <c r="Z11" s="64"/>
      <c r="AA11" s="64"/>
      <c r="AB11" s="64"/>
      <c r="AC11" s="64"/>
      <c r="AD11" s="64"/>
      <c r="AE11" s="64"/>
    </row>
    <row r="12" spans="1:32" x14ac:dyDescent="0.25">
      <c r="A12" s="122"/>
      <c r="B12" s="85"/>
      <c r="C12" s="124"/>
      <c r="D12" s="124"/>
      <c r="E12" s="86"/>
      <c r="F12" s="81"/>
      <c r="G12" s="81"/>
      <c r="H12" s="81"/>
      <c r="I12" s="8" t="s">
        <v>52</v>
      </c>
      <c r="J12" s="4" t="s">
        <v>53</v>
      </c>
      <c r="K12" s="8" t="s">
        <v>52</v>
      </c>
      <c r="L12" s="4" t="s">
        <v>53</v>
      </c>
      <c r="M12" s="81"/>
      <c r="N12" s="81"/>
      <c r="O12" s="8" t="s">
        <v>52</v>
      </c>
      <c r="P12" s="8" t="s">
        <v>53</v>
      </c>
      <c r="Q12" s="8" t="s">
        <v>52</v>
      </c>
      <c r="R12" s="4" t="s">
        <v>53</v>
      </c>
      <c r="S12" s="8" t="s">
        <v>52</v>
      </c>
      <c r="T12" s="4" t="s">
        <v>53</v>
      </c>
      <c r="U12" s="8" t="s">
        <v>37</v>
      </c>
      <c r="V12" s="4" t="s">
        <v>6</v>
      </c>
      <c r="W12" s="81"/>
      <c r="X12" s="81"/>
      <c r="Y12" s="81"/>
      <c r="Z12" s="104"/>
      <c r="AA12" s="104"/>
      <c r="AB12" s="104"/>
      <c r="AC12" s="104"/>
      <c r="AD12" s="104"/>
      <c r="AE12" s="104"/>
    </row>
    <row r="13" spans="1:32" x14ac:dyDescent="0.25">
      <c r="A13" s="123"/>
      <c r="B13" s="87"/>
      <c r="C13" s="125"/>
      <c r="D13" s="125"/>
      <c r="E13" s="88"/>
      <c r="F13" s="8">
        <v>1</v>
      </c>
      <c r="G13" s="8">
        <v>2</v>
      </c>
      <c r="H13" s="8">
        <v>3</v>
      </c>
      <c r="I13" s="8">
        <v>4</v>
      </c>
      <c r="J13" s="4">
        <v>5</v>
      </c>
      <c r="K13" s="8">
        <v>6</v>
      </c>
      <c r="L13" s="4">
        <v>7</v>
      </c>
      <c r="M13" s="8">
        <v>8</v>
      </c>
      <c r="N13" s="8">
        <v>9</v>
      </c>
      <c r="O13" s="8">
        <v>10</v>
      </c>
      <c r="P13" s="8">
        <v>11</v>
      </c>
      <c r="Q13" s="8">
        <v>12</v>
      </c>
      <c r="R13" s="4">
        <v>13</v>
      </c>
      <c r="S13" s="8">
        <v>14</v>
      </c>
      <c r="T13" s="4">
        <v>15</v>
      </c>
      <c r="U13" s="8">
        <v>16</v>
      </c>
      <c r="V13" s="4">
        <v>17</v>
      </c>
      <c r="W13" s="8">
        <v>18</v>
      </c>
      <c r="X13" s="8">
        <v>19</v>
      </c>
      <c r="Y13" s="8">
        <v>20</v>
      </c>
      <c r="Z13" s="12">
        <v>21</v>
      </c>
      <c r="AA13" s="12">
        <v>22</v>
      </c>
      <c r="AB13" s="12">
        <v>23</v>
      </c>
      <c r="AC13" s="12">
        <v>24</v>
      </c>
      <c r="AD13" s="12">
        <v>25</v>
      </c>
      <c r="AE13" s="12">
        <v>26</v>
      </c>
    </row>
    <row r="14" spans="1:32" s="43" customFormat="1" ht="21.95" customHeight="1" x14ac:dyDescent="0.25">
      <c r="A14" s="9" t="s">
        <v>111</v>
      </c>
      <c r="B14" s="89" t="s">
        <v>126</v>
      </c>
      <c r="C14" s="89"/>
      <c r="D14" s="89"/>
      <c r="E14" s="89"/>
      <c r="F14" s="36">
        <v>22</v>
      </c>
      <c r="G14" s="36">
        <v>244</v>
      </c>
      <c r="H14" s="36">
        <v>90</v>
      </c>
      <c r="I14" s="36">
        <v>90</v>
      </c>
      <c r="J14" s="16">
        <f>I14/H14*100</f>
        <v>100</v>
      </c>
      <c r="K14" s="36">
        <v>0</v>
      </c>
      <c r="L14" s="16">
        <f>K14/H14*100</f>
        <v>0</v>
      </c>
      <c r="M14" s="16">
        <f>N14-H14</f>
        <v>176</v>
      </c>
      <c r="N14" s="16">
        <f>F14+G14</f>
        <v>266</v>
      </c>
      <c r="O14" s="36">
        <v>90</v>
      </c>
      <c r="P14" s="16">
        <f>O14/H14*100</f>
        <v>100</v>
      </c>
      <c r="Q14" s="36">
        <f>SUM(Q15:Q18)</f>
        <v>0</v>
      </c>
      <c r="R14" s="16">
        <f>Q14/H14*100</f>
        <v>0</v>
      </c>
      <c r="S14" s="36">
        <v>0</v>
      </c>
      <c r="T14" s="16">
        <f>S14/H14*100</f>
        <v>0</v>
      </c>
      <c r="U14" s="36">
        <v>0</v>
      </c>
      <c r="V14" s="16">
        <f>U14/H14*100</f>
        <v>0</v>
      </c>
      <c r="W14" s="36">
        <v>180</v>
      </c>
      <c r="X14" s="36">
        <v>180</v>
      </c>
      <c r="Y14" s="36">
        <v>0</v>
      </c>
      <c r="Z14" s="16">
        <f t="shared" ref="Z14:Z25" si="0">H14/G14*100</f>
        <v>36.885245901639344</v>
      </c>
      <c r="AA14" s="16">
        <f t="shared" ref="AA14:AA26" si="1">M14/H14*365</f>
        <v>713.77777777777771</v>
      </c>
      <c r="AB14" s="36">
        <v>0</v>
      </c>
      <c r="AC14" s="21">
        <f t="shared" ref="AC14:AC26" si="2">AB14/M14*100</f>
        <v>0</v>
      </c>
      <c r="AD14" s="41">
        <v>793</v>
      </c>
      <c r="AE14" s="21">
        <f>AD14/H14</f>
        <v>8.8111111111111118</v>
      </c>
    </row>
    <row r="15" spans="1:32" s="44" customFormat="1" ht="21.95" customHeight="1" x14ac:dyDescent="0.25">
      <c r="A15" s="6" t="s">
        <v>118</v>
      </c>
      <c r="B15" s="99" t="s">
        <v>87</v>
      </c>
      <c r="C15" s="99"/>
      <c r="D15" s="99"/>
      <c r="E15" s="99"/>
      <c r="F15" s="31">
        <v>1</v>
      </c>
      <c r="G15" s="31">
        <v>0</v>
      </c>
      <c r="H15" s="31">
        <v>0</v>
      </c>
      <c r="I15" s="31">
        <v>0</v>
      </c>
      <c r="J15" s="18" t="e">
        <f t="shared" ref="J15:J25" si="3">I15/H15*100</f>
        <v>#DIV/0!</v>
      </c>
      <c r="K15" s="31">
        <v>0</v>
      </c>
      <c r="L15" s="18" t="e">
        <f t="shared" ref="L15:L25" si="4">K15/H15*100</f>
        <v>#DIV/0!</v>
      </c>
      <c r="M15" s="18">
        <f t="shared" ref="M15:M25" si="5">N15-H15</f>
        <v>1</v>
      </c>
      <c r="N15" s="18">
        <f t="shared" ref="N15:N26" si="6">F15+G15</f>
        <v>1</v>
      </c>
      <c r="O15" s="31">
        <v>0</v>
      </c>
      <c r="P15" s="18" t="e">
        <f t="shared" ref="P15:P25" si="7">O15/H15*100</f>
        <v>#DIV/0!</v>
      </c>
      <c r="Q15" s="31">
        <v>0</v>
      </c>
      <c r="R15" s="18" t="e">
        <f t="shared" ref="R15:R25" si="8">Q15/H15*100</f>
        <v>#DIV/0!</v>
      </c>
      <c r="S15" s="31">
        <v>0</v>
      </c>
      <c r="T15" s="18" t="e">
        <f t="shared" ref="T15:T25" si="9">S15/H15*100</f>
        <v>#DIV/0!</v>
      </c>
      <c r="U15" s="31">
        <v>0</v>
      </c>
      <c r="V15" s="18" t="e">
        <f t="shared" ref="V15:V25" si="10">U15/H15*100</f>
        <v>#DIV/0!</v>
      </c>
      <c r="W15" s="31">
        <v>0</v>
      </c>
      <c r="X15" s="31">
        <v>0</v>
      </c>
      <c r="Y15" s="36">
        <v>0</v>
      </c>
      <c r="Z15" s="18" t="e">
        <f t="shared" si="0"/>
        <v>#DIV/0!</v>
      </c>
      <c r="AA15" s="18" t="e">
        <f t="shared" si="1"/>
        <v>#DIV/0!</v>
      </c>
      <c r="AB15" s="31">
        <v>0</v>
      </c>
      <c r="AC15" s="22">
        <f t="shared" si="2"/>
        <v>0</v>
      </c>
      <c r="AD15" s="42">
        <v>0</v>
      </c>
      <c r="AE15" s="22" t="e">
        <f t="shared" ref="AE15:AE26" si="11">AD15/H15</f>
        <v>#DIV/0!</v>
      </c>
    </row>
    <row r="16" spans="1:32" s="44" customFormat="1" ht="21.95" customHeight="1" x14ac:dyDescent="0.25">
      <c r="A16" s="6" t="s">
        <v>119</v>
      </c>
      <c r="B16" s="99" t="s">
        <v>88</v>
      </c>
      <c r="C16" s="99"/>
      <c r="D16" s="99"/>
      <c r="E16" s="99"/>
      <c r="F16" s="31">
        <v>5</v>
      </c>
      <c r="G16" s="31">
        <v>90</v>
      </c>
      <c r="H16" s="31">
        <v>55</v>
      </c>
      <c r="I16" s="31">
        <v>55</v>
      </c>
      <c r="J16" s="18">
        <f t="shared" si="3"/>
        <v>100</v>
      </c>
      <c r="K16" s="31">
        <v>0</v>
      </c>
      <c r="L16" s="18">
        <f t="shared" si="4"/>
        <v>0</v>
      </c>
      <c r="M16" s="18">
        <f t="shared" si="5"/>
        <v>40</v>
      </c>
      <c r="N16" s="18">
        <f t="shared" si="6"/>
        <v>95</v>
      </c>
      <c r="O16" s="31">
        <v>55</v>
      </c>
      <c r="P16" s="18">
        <f t="shared" si="7"/>
        <v>100</v>
      </c>
      <c r="Q16" s="31">
        <v>0</v>
      </c>
      <c r="R16" s="18">
        <f t="shared" si="8"/>
        <v>0</v>
      </c>
      <c r="S16" s="31">
        <v>0</v>
      </c>
      <c r="T16" s="18">
        <f t="shared" si="9"/>
        <v>0</v>
      </c>
      <c r="U16" s="31">
        <v>0</v>
      </c>
      <c r="V16" s="18">
        <f t="shared" si="10"/>
        <v>0</v>
      </c>
      <c r="W16" s="31">
        <v>180</v>
      </c>
      <c r="X16" s="31">
        <v>180</v>
      </c>
      <c r="Y16" s="36">
        <v>0</v>
      </c>
      <c r="Z16" s="18">
        <f t="shared" si="0"/>
        <v>61.111111111111114</v>
      </c>
      <c r="AA16" s="18">
        <f t="shared" si="1"/>
        <v>265.45454545454544</v>
      </c>
      <c r="AB16" s="31">
        <v>0</v>
      </c>
      <c r="AC16" s="22">
        <f t="shared" si="2"/>
        <v>0</v>
      </c>
      <c r="AD16" s="42">
        <v>220</v>
      </c>
      <c r="AE16" s="22">
        <f t="shared" si="11"/>
        <v>4</v>
      </c>
    </row>
    <row r="17" spans="1:31" s="44" customFormat="1" ht="21.95" customHeight="1" x14ac:dyDescent="0.25">
      <c r="A17" s="6" t="s">
        <v>120</v>
      </c>
      <c r="B17" s="99" t="s">
        <v>76</v>
      </c>
      <c r="C17" s="99"/>
      <c r="D17" s="99"/>
      <c r="E17" s="99"/>
      <c r="F17" s="31">
        <v>1</v>
      </c>
      <c r="G17" s="31">
        <v>39</v>
      </c>
      <c r="H17" s="31">
        <v>25</v>
      </c>
      <c r="I17" s="31">
        <v>25</v>
      </c>
      <c r="J17" s="18">
        <f t="shared" si="3"/>
        <v>100</v>
      </c>
      <c r="K17" s="31">
        <v>0</v>
      </c>
      <c r="L17" s="18">
        <f t="shared" si="4"/>
        <v>0</v>
      </c>
      <c r="M17" s="18">
        <f t="shared" si="5"/>
        <v>15</v>
      </c>
      <c r="N17" s="18">
        <f t="shared" si="6"/>
        <v>40</v>
      </c>
      <c r="O17" s="31">
        <v>25</v>
      </c>
      <c r="P17" s="18">
        <f t="shared" si="7"/>
        <v>100</v>
      </c>
      <c r="Q17" s="31">
        <v>0</v>
      </c>
      <c r="R17" s="18">
        <f t="shared" si="8"/>
        <v>0</v>
      </c>
      <c r="S17" s="31">
        <v>0</v>
      </c>
      <c r="T17" s="18">
        <f t="shared" si="9"/>
        <v>0</v>
      </c>
      <c r="U17" s="31">
        <v>0</v>
      </c>
      <c r="V17" s="18">
        <f t="shared" si="10"/>
        <v>0</v>
      </c>
      <c r="W17" s="31">
        <v>120</v>
      </c>
      <c r="X17" s="31">
        <v>120</v>
      </c>
      <c r="Y17" s="36">
        <v>0</v>
      </c>
      <c r="Z17" s="18">
        <f t="shared" si="0"/>
        <v>64.102564102564102</v>
      </c>
      <c r="AA17" s="18">
        <f t="shared" si="1"/>
        <v>219</v>
      </c>
      <c r="AB17" s="31">
        <v>0</v>
      </c>
      <c r="AC17" s="22">
        <f t="shared" si="2"/>
        <v>0</v>
      </c>
      <c r="AD17" s="42">
        <v>125</v>
      </c>
      <c r="AE17" s="22">
        <f t="shared" si="11"/>
        <v>5</v>
      </c>
    </row>
    <row r="18" spans="1:31" s="44" customFormat="1" ht="21.95" customHeight="1" x14ac:dyDescent="0.25">
      <c r="A18" s="6" t="s">
        <v>121</v>
      </c>
      <c r="B18" s="99" t="s">
        <v>90</v>
      </c>
      <c r="C18" s="99"/>
      <c r="D18" s="99"/>
      <c r="E18" s="99"/>
      <c r="F18" s="31">
        <v>0</v>
      </c>
      <c r="G18" s="31">
        <v>0</v>
      </c>
      <c r="H18" s="31">
        <v>0</v>
      </c>
      <c r="I18" s="31">
        <v>0</v>
      </c>
      <c r="J18" s="18" t="e">
        <f t="shared" si="3"/>
        <v>#DIV/0!</v>
      </c>
      <c r="K18" s="31">
        <v>0</v>
      </c>
      <c r="L18" s="18" t="e">
        <f t="shared" si="4"/>
        <v>#DIV/0!</v>
      </c>
      <c r="M18" s="18">
        <f t="shared" si="5"/>
        <v>0</v>
      </c>
      <c r="N18" s="18">
        <f t="shared" si="6"/>
        <v>0</v>
      </c>
      <c r="O18" s="31">
        <v>0</v>
      </c>
      <c r="P18" s="18" t="e">
        <f t="shared" si="7"/>
        <v>#DIV/0!</v>
      </c>
      <c r="Q18" s="31">
        <v>0</v>
      </c>
      <c r="R18" s="18" t="e">
        <f t="shared" si="8"/>
        <v>#DIV/0!</v>
      </c>
      <c r="S18" s="31">
        <v>0</v>
      </c>
      <c r="T18" s="18" t="e">
        <f t="shared" si="9"/>
        <v>#DIV/0!</v>
      </c>
      <c r="U18" s="31">
        <v>0</v>
      </c>
      <c r="V18" s="18" t="e">
        <f t="shared" si="10"/>
        <v>#DIV/0!</v>
      </c>
      <c r="W18" s="31">
        <v>0</v>
      </c>
      <c r="X18" s="31">
        <v>0</v>
      </c>
      <c r="Y18" s="36">
        <v>0</v>
      </c>
      <c r="Z18" s="18" t="e">
        <f t="shared" si="0"/>
        <v>#DIV/0!</v>
      </c>
      <c r="AA18" s="18" t="e">
        <f t="shared" si="1"/>
        <v>#DIV/0!</v>
      </c>
      <c r="AB18" s="31">
        <v>0</v>
      </c>
      <c r="AC18" s="22" t="e">
        <f t="shared" si="2"/>
        <v>#DIV/0!</v>
      </c>
      <c r="AD18" s="42">
        <v>0</v>
      </c>
      <c r="AE18" s="22" t="e">
        <f t="shared" si="11"/>
        <v>#DIV/0!</v>
      </c>
    </row>
    <row r="19" spans="1:31" s="43" customFormat="1" ht="21.95" customHeight="1" x14ac:dyDescent="0.25">
      <c r="A19" s="9" t="s">
        <v>98</v>
      </c>
      <c r="B19" s="89" t="s">
        <v>89</v>
      </c>
      <c r="C19" s="89"/>
      <c r="D19" s="89"/>
      <c r="E19" s="89"/>
      <c r="F19" s="36">
        <v>386</v>
      </c>
      <c r="G19" s="36">
        <v>939</v>
      </c>
      <c r="H19" s="36">
        <v>986</v>
      </c>
      <c r="I19" s="36">
        <v>980</v>
      </c>
      <c r="J19" s="16">
        <f>I19/H19*100</f>
        <v>99.391480730223122</v>
      </c>
      <c r="K19" s="36">
        <v>6</v>
      </c>
      <c r="L19" s="16">
        <f t="shared" si="4"/>
        <v>0.6085192697768762</v>
      </c>
      <c r="M19" s="16">
        <f t="shared" si="5"/>
        <v>339</v>
      </c>
      <c r="N19" s="16">
        <f t="shared" si="6"/>
        <v>1325</v>
      </c>
      <c r="O19" s="36">
        <v>986</v>
      </c>
      <c r="P19" s="16">
        <f t="shared" si="7"/>
        <v>100</v>
      </c>
      <c r="Q19" s="36">
        <v>0</v>
      </c>
      <c r="R19" s="16">
        <f t="shared" si="8"/>
        <v>0</v>
      </c>
      <c r="S19" s="36">
        <v>0</v>
      </c>
      <c r="T19" s="16">
        <f t="shared" si="9"/>
        <v>0</v>
      </c>
      <c r="U19" s="36">
        <v>0</v>
      </c>
      <c r="V19" s="16">
        <f t="shared" si="10"/>
        <v>0</v>
      </c>
      <c r="W19" s="36">
        <v>90</v>
      </c>
      <c r="X19" s="36">
        <v>90</v>
      </c>
      <c r="Y19" s="36">
        <v>180</v>
      </c>
      <c r="Z19" s="18">
        <f t="shared" si="0"/>
        <v>105.00532481363152</v>
      </c>
      <c r="AA19" s="16">
        <f t="shared" si="1"/>
        <v>125.49188640973631</v>
      </c>
      <c r="AB19" s="36">
        <v>0</v>
      </c>
      <c r="AC19" s="21">
        <f t="shared" si="2"/>
        <v>0</v>
      </c>
      <c r="AD19" s="41">
        <v>1972</v>
      </c>
      <c r="AE19" s="21">
        <f t="shared" si="11"/>
        <v>2</v>
      </c>
    </row>
    <row r="20" spans="1:31" s="44" customFormat="1" ht="21.95" customHeight="1" x14ac:dyDescent="0.25">
      <c r="A20" s="6" t="s">
        <v>99</v>
      </c>
      <c r="B20" s="99" t="s">
        <v>91</v>
      </c>
      <c r="C20" s="99"/>
      <c r="D20" s="99"/>
      <c r="E20" s="99"/>
      <c r="F20" s="31">
        <v>0</v>
      </c>
      <c r="G20" s="31">
        <v>2</v>
      </c>
      <c r="H20" s="31">
        <v>2</v>
      </c>
      <c r="I20" s="31">
        <v>1</v>
      </c>
      <c r="J20" s="18">
        <f t="shared" si="3"/>
        <v>50</v>
      </c>
      <c r="K20" s="31">
        <v>1</v>
      </c>
      <c r="L20" s="18">
        <f t="shared" si="4"/>
        <v>50</v>
      </c>
      <c r="M20" s="18">
        <f t="shared" si="5"/>
        <v>0</v>
      </c>
      <c r="N20" s="18">
        <f t="shared" si="6"/>
        <v>2</v>
      </c>
      <c r="O20" s="31">
        <v>2</v>
      </c>
      <c r="P20" s="18">
        <f t="shared" si="7"/>
        <v>100</v>
      </c>
      <c r="Q20" s="31">
        <v>0</v>
      </c>
      <c r="R20" s="18">
        <f t="shared" si="8"/>
        <v>0</v>
      </c>
      <c r="S20" s="31">
        <v>0</v>
      </c>
      <c r="T20" s="18">
        <f t="shared" si="9"/>
        <v>0</v>
      </c>
      <c r="U20" s="31">
        <v>0</v>
      </c>
      <c r="V20" s="18">
        <f t="shared" si="10"/>
        <v>0</v>
      </c>
      <c r="W20" s="31">
        <v>75</v>
      </c>
      <c r="X20" s="31">
        <v>60</v>
      </c>
      <c r="Y20" s="31">
        <v>90</v>
      </c>
      <c r="Z20" s="18">
        <f t="shared" si="0"/>
        <v>100</v>
      </c>
      <c r="AA20" s="18">
        <f t="shared" si="1"/>
        <v>0</v>
      </c>
      <c r="AB20" s="31">
        <v>0</v>
      </c>
      <c r="AC20" s="22" t="e">
        <f t="shared" si="2"/>
        <v>#DIV/0!</v>
      </c>
      <c r="AD20" s="42">
        <v>8</v>
      </c>
      <c r="AE20" s="22">
        <f t="shared" si="11"/>
        <v>4</v>
      </c>
    </row>
    <row r="21" spans="1:31" s="43" customFormat="1" ht="21.95" customHeight="1" x14ac:dyDescent="0.25">
      <c r="A21" s="27" t="s">
        <v>78</v>
      </c>
      <c r="B21" s="108" t="s">
        <v>92</v>
      </c>
      <c r="C21" s="109"/>
      <c r="D21" s="109"/>
      <c r="E21" s="110"/>
      <c r="F21" s="38">
        <v>60</v>
      </c>
      <c r="G21" s="38">
        <v>369</v>
      </c>
      <c r="H21" s="38">
        <v>408</v>
      </c>
      <c r="I21" s="38">
        <v>400</v>
      </c>
      <c r="J21" s="16">
        <f t="shared" si="3"/>
        <v>98.039215686274503</v>
      </c>
      <c r="K21" s="39">
        <v>8</v>
      </c>
      <c r="L21" s="16">
        <f t="shared" si="4"/>
        <v>1.9607843137254901</v>
      </c>
      <c r="M21" s="28">
        <f t="shared" si="5"/>
        <v>21</v>
      </c>
      <c r="N21" s="28">
        <f t="shared" si="6"/>
        <v>429</v>
      </c>
      <c r="O21" s="38">
        <v>408</v>
      </c>
      <c r="P21" s="16">
        <f t="shared" si="7"/>
        <v>100</v>
      </c>
      <c r="Q21" s="39">
        <v>0</v>
      </c>
      <c r="R21" s="16">
        <f t="shared" si="8"/>
        <v>0</v>
      </c>
      <c r="S21" s="39">
        <v>0</v>
      </c>
      <c r="T21" s="16">
        <f t="shared" si="9"/>
        <v>0</v>
      </c>
      <c r="U21" s="39">
        <v>0</v>
      </c>
      <c r="V21" s="16">
        <f t="shared" si="10"/>
        <v>0</v>
      </c>
      <c r="W21" s="39">
        <v>2.5</v>
      </c>
      <c r="X21" s="39">
        <v>2.5</v>
      </c>
      <c r="Y21" s="39">
        <v>30</v>
      </c>
      <c r="Z21" s="16">
        <f t="shared" si="0"/>
        <v>110.56910569105692</v>
      </c>
      <c r="AA21" s="16">
        <f t="shared" si="1"/>
        <v>18.786764705882351</v>
      </c>
      <c r="AB21" s="38">
        <v>0</v>
      </c>
      <c r="AC21" s="21">
        <f t="shared" si="2"/>
        <v>0</v>
      </c>
      <c r="AD21" s="38">
        <v>472</v>
      </c>
      <c r="AE21" s="21">
        <f t="shared" si="11"/>
        <v>1.1568627450980393</v>
      </c>
    </row>
    <row r="22" spans="1:31" s="44" customFormat="1" ht="21.95" customHeight="1" x14ac:dyDescent="0.25">
      <c r="A22" s="6" t="s">
        <v>79</v>
      </c>
      <c r="B22" s="119" t="s">
        <v>93</v>
      </c>
      <c r="C22" s="120"/>
      <c r="D22" s="120"/>
      <c r="E22" s="121"/>
      <c r="F22" s="31">
        <v>1</v>
      </c>
      <c r="G22" s="31">
        <v>393</v>
      </c>
      <c r="H22" s="31">
        <v>394</v>
      </c>
      <c r="I22" s="31">
        <v>394</v>
      </c>
      <c r="J22" s="18">
        <f>I22/H22*100</f>
        <v>100</v>
      </c>
      <c r="K22" s="31">
        <v>0</v>
      </c>
      <c r="L22" s="18">
        <f t="shared" si="4"/>
        <v>0</v>
      </c>
      <c r="M22" s="18">
        <f t="shared" si="5"/>
        <v>0</v>
      </c>
      <c r="N22" s="18">
        <f t="shared" si="6"/>
        <v>394</v>
      </c>
      <c r="O22" s="31">
        <v>394</v>
      </c>
      <c r="P22" s="18">
        <f t="shared" si="7"/>
        <v>100</v>
      </c>
      <c r="Q22" s="31">
        <v>0</v>
      </c>
      <c r="R22" s="34">
        <f t="shared" si="8"/>
        <v>0</v>
      </c>
      <c r="S22" s="31">
        <v>0</v>
      </c>
      <c r="T22" s="18">
        <f t="shared" si="9"/>
        <v>0</v>
      </c>
      <c r="U22" s="31">
        <v>0</v>
      </c>
      <c r="V22" s="18">
        <f t="shared" si="10"/>
        <v>0</v>
      </c>
      <c r="W22" s="31">
        <v>1</v>
      </c>
      <c r="X22" s="31">
        <v>1</v>
      </c>
      <c r="Y22" s="39">
        <v>0</v>
      </c>
      <c r="Z22" s="18">
        <f t="shared" si="0"/>
        <v>100.25445292620864</v>
      </c>
      <c r="AA22" s="18">
        <f t="shared" si="1"/>
        <v>0</v>
      </c>
      <c r="AB22" s="31">
        <v>0</v>
      </c>
      <c r="AC22" s="22" t="e">
        <f t="shared" si="2"/>
        <v>#DIV/0!</v>
      </c>
      <c r="AD22" s="42">
        <v>444</v>
      </c>
      <c r="AE22" s="22">
        <f t="shared" si="11"/>
        <v>1.1269035532994924</v>
      </c>
    </row>
    <row r="23" spans="1:31" s="44" customFormat="1" ht="21.95" customHeight="1" x14ac:dyDescent="0.25">
      <c r="A23" s="6" t="s">
        <v>80</v>
      </c>
      <c r="B23" s="119" t="s">
        <v>94</v>
      </c>
      <c r="C23" s="120"/>
      <c r="D23" s="120"/>
      <c r="E23" s="121"/>
      <c r="F23" s="31">
        <v>7</v>
      </c>
      <c r="G23" s="31">
        <v>9</v>
      </c>
      <c r="H23" s="31">
        <v>4</v>
      </c>
      <c r="I23" s="31">
        <v>4</v>
      </c>
      <c r="J23" s="30">
        <f t="shared" si="3"/>
        <v>100</v>
      </c>
      <c r="K23" s="31">
        <v>0</v>
      </c>
      <c r="L23" s="30">
        <f t="shared" si="4"/>
        <v>0</v>
      </c>
      <c r="M23" s="18">
        <f t="shared" si="5"/>
        <v>12</v>
      </c>
      <c r="N23" s="18">
        <f t="shared" si="6"/>
        <v>16</v>
      </c>
      <c r="O23" s="31">
        <v>4</v>
      </c>
      <c r="P23" s="30">
        <f t="shared" si="7"/>
        <v>100</v>
      </c>
      <c r="Q23" s="31">
        <v>0</v>
      </c>
      <c r="R23" s="34">
        <f t="shared" si="8"/>
        <v>0</v>
      </c>
      <c r="S23" s="31">
        <v>0</v>
      </c>
      <c r="T23" s="30">
        <f t="shared" si="9"/>
        <v>0</v>
      </c>
      <c r="U23" s="31">
        <v>0</v>
      </c>
      <c r="V23" s="30">
        <f t="shared" si="10"/>
        <v>0</v>
      </c>
      <c r="W23" s="31">
        <v>150</v>
      </c>
      <c r="X23" s="31">
        <v>150</v>
      </c>
      <c r="Y23" s="39">
        <v>0</v>
      </c>
      <c r="Z23" s="30">
        <f t="shared" si="0"/>
        <v>44.444444444444443</v>
      </c>
      <c r="AA23" s="30">
        <f t="shared" si="1"/>
        <v>1095</v>
      </c>
      <c r="AB23" s="31">
        <v>0</v>
      </c>
      <c r="AC23" s="37">
        <f t="shared" si="2"/>
        <v>0</v>
      </c>
      <c r="AD23" s="42">
        <v>20</v>
      </c>
      <c r="AE23" s="37">
        <f t="shared" si="11"/>
        <v>5</v>
      </c>
    </row>
    <row r="24" spans="1:31" s="44" customFormat="1" ht="21.95" customHeight="1" x14ac:dyDescent="0.25">
      <c r="A24" s="6" t="s">
        <v>81</v>
      </c>
      <c r="B24" s="119" t="s">
        <v>95</v>
      </c>
      <c r="C24" s="120"/>
      <c r="D24" s="120"/>
      <c r="E24" s="121"/>
      <c r="F24" s="31">
        <v>1</v>
      </c>
      <c r="G24" s="31">
        <v>2</v>
      </c>
      <c r="H24" s="31">
        <v>0</v>
      </c>
      <c r="I24" s="31">
        <v>0</v>
      </c>
      <c r="J24" s="18" t="e">
        <f t="shared" si="3"/>
        <v>#DIV/0!</v>
      </c>
      <c r="K24" s="31">
        <v>0</v>
      </c>
      <c r="L24" s="18" t="e">
        <f t="shared" si="4"/>
        <v>#DIV/0!</v>
      </c>
      <c r="M24" s="18">
        <f t="shared" si="5"/>
        <v>3</v>
      </c>
      <c r="N24" s="18">
        <f t="shared" si="6"/>
        <v>3</v>
      </c>
      <c r="O24" s="31">
        <v>0</v>
      </c>
      <c r="P24" s="18" t="e">
        <f t="shared" si="7"/>
        <v>#DIV/0!</v>
      </c>
      <c r="Q24" s="31">
        <v>0</v>
      </c>
      <c r="R24" s="34" t="e">
        <f t="shared" si="8"/>
        <v>#DIV/0!</v>
      </c>
      <c r="S24" s="31">
        <v>0</v>
      </c>
      <c r="T24" s="18" t="e">
        <f t="shared" si="9"/>
        <v>#DIV/0!</v>
      </c>
      <c r="U24" s="31">
        <v>0</v>
      </c>
      <c r="V24" s="18" t="e">
        <f t="shared" si="10"/>
        <v>#DIV/0!</v>
      </c>
      <c r="W24" s="31">
        <v>0</v>
      </c>
      <c r="X24" s="31">
        <v>0</v>
      </c>
      <c r="Y24" s="39">
        <v>0</v>
      </c>
      <c r="Z24" s="18">
        <f t="shared" si="0"/>
        <v>0</v>
      </c>
      <c r="AA24" s="18" t="e">
        <f t="shared" si="1"/>
        <v>#DIV/0!</v>
      </c>
      <c r="AB24" s="31">
        <v>0</v>
      </c>
      <c r="AC24" s="22">
        <f t="shared" si="2"/>
        <v>0</v>
      </c>
      <c r="AD24" s="42">
        <v>0</v>
      </c>
      <c r="AE24" s="22" t="e">
        <f t="shared" si="11"/>
        <v>#DIV/0!</v>
      </c>
    </row>
    <row r="25" spans="1:31" s="44" customFormat="1" ht="21.95" customHeight="1" x14ac:dyDescent="0.25">
      <c r="A25" s="51" t="s">
        <v>82</v>
      </c>
      <c r="B25" s="116" t="s">
        <v>129</v>
      </c>
      <c r="C25" s="117"/>
      <c r="D25" s="117"/>
      <c r="E25" s="118"/>
      <c r="F25" s="47">
        <v>0</v>
      </c>
      <c r="G25" s="47">
        <v>0</v>
      </c>
      <c r="H25" s="47">
        <v>0</v>
      </c>
      <c r="I25" s="47">
        <v>0</v>
      </c>
      <c r="J25" s="48" t="e">
        <f t="shared" si="3"/>
        <v>#DIV/0!</v>
      </c>
      <c r="K25" s="47">
        <v>0</v>
      </c>
      <c r="L25" s="48" t="e">
        <f t="shared" si="4"/>
        <v>#DIV/0!</v>
      </c>
      <c r="M25" s="48">
        <f t="shared" si="5"/>
        <v>0</v>
      </c>
      <c r="N25" s="48">
        <f t="shared" si="6"/>
        <v>0</v>
      </c>
      <c r="O25" s="47">
        <v>0</v>
      </c>
      <c r="P25" s="48" t="e">
        <f t="shared" si="7"/>
        <v>#DIV/0!</v>
      </c>
      <c r="Q25" s="47">
        <v>0</v>
      </c>
      <c r="R25" s="48" t="e">
        <f t="shared" si="8"/>
        <v>#DIV/0!</v>
      </c>
      <c r="S25" s="47">
        <v>0</v>
      </c>
      <c r="T25" s="48" t="e">
        <f t="shared" si="9"/>
        <v>#DIV/0!</v>
      </c>
      <c r="U25" s="47">
        <v>0</v>
      </c>
      <c r="V25" s="48" t="e">
        <f t="shared" si="10"/>
        <v>#DIV/0!</v>
      </c>
      <c r="W25" s="47">
        <v>0</v>
      </c>
      <c r="X25" s="47">
        <v>0</v>
      </c>
      <c r="Y25" s="39">
        <v>0</v>
      </c>
      <c r="Z25" s="48" t="e">
        <f t="shared" si="0"/>
        <v>#DIV/0!</v>
      </c>
      <c r="AA25" s="48" t="e">
        <f t="shared" si="1"/>
        <v>#DIV/0!</v>
      </c>
      <c r="AB25" s="47">
        <v>0</v>
      </c>
      <c r="AC25" s="49" t="e">
        <f t="shared" si="2"/>
        <v>#DIV/0!</v>
      </c>
      <c r="AD25" s="50">
        <v>0</v>
      </c>
      <c r="AE25" s="49" t="e">
        <f t="shared" si="11"/>
        <v>#DIV/0!</v>
      </c>
    </row>
    <row r="26" spans="1:31" s="43" customFormat="1" ht="21.95" customHeight="1" x14ac:dyDescent="0.25">
      <c r="A26" s="10" t="s">
        <v>108</v>
      </c>
      <c r="B26" s="100" t="s">
        <v>132</v>
      </c>
      <c r="C26" s="100"/>
      <c r="D26" s="100"/>
      <c r="E26" s="100"/>
      <c r="F26" s="19">
        <f>F14+F19+F21+F25</f>
        <v>468</v>
      </c>
      <c r="G26" s="19">
        <f t="shared" ref="G26:I26" si="12">G14+G19+G21+G25</f>
        <v>1552</v>
      </c>
      <c r="H26" s="19">
        <f t="shared" si="12"/>
        <v>1484</v>
      </c>
      <c r="I26" s="19">
        <f t="shared" si="12"/>
        <v>1470</v>
      </c>
      <c r="J26" s="19">
        <f>I26/H26*100</f>
        <v>99.056603773584911</v>
      </c>
      <c r="K26" s="19">
        <f>K14+K19+K21+K25</f>
        <v>14</v>
      </c>
      <c r="L26" s="19">
        <f>K26/H26*100</f>
        <v>0.94339622641509435</v>
      </c>
      <c r="M26" s="19">
        <f>N26-H26</f>
        <v>536</v>
      </c>
      <c r="N26" s="19">
        <f t="shared" si="6"/>
        <v>2020</v>
      </c>
      <c r="O26" s="19">
        <f>O14+O19+O21+O25</f>
        <v>1484</v>
      </c>
      <c r="P26" s="19">
        <f>O26/H26*100</f>
        <v>100</v>
      </c>
      <c r="Q26" s="19">
        <f>Q14+Q19+Q21+Q25</f>
        <v>0</v>
      </c>
      <c r="R26" s="19">
        <f>Q26/H26*100</f>
        <v>0</v>
      </c>
      <c r="S26" s="19">
        <f>S14+S19+S21+S25</f>
        <v>0</v>
      </c>
      <c r="T26" s="19">
        <f>S26/H26*100</f>
        <v>0</v>
      </c>
      <c r="U26" s="19">
        <f>U14+U19+U21+U25</f>
        <v>0</v>
      </c>
      <c r="V26" s="19">
        <f>U26/H26*100</f>
        <v>0</v>
      </c>
      <c r="W26" s="40"/>
      <c r="X26" s="40"/>
      <c r="Y26" s="40"/>
      <c r="Z26" s="19">
        <f>H26/G26*100</f>
        <v>95.618556701030926</v>
      </c>
      <c r="AA26" s="19">
        <f t="shared" si="1"/>
        <v>131.83288409703505</v>
      </c>
      <c r="AB26" s="19">
        <f>AB14+AB19+AB21+AB25</f>
        <v>0</v>
      </c>
      <c r="AC26" s="20">
        <f t="shared" si="2"/>
        <v>0</v>
      </c>
      <c r="AD26" s="25">
        <f>AD14+AD19+AD21+AD25</f>
        <v>3237</v>
      </c>
      <c r="AE26" s="20">
        <f t="shared" si="11"/>
        <v>2.181266846361186</v>
      </c>
    </row>
    <row r="27" spans="1:31" x14ac:dyDescent="0.25">
      <c r="F27" s="55"/>
      <c r="U27" s="46"/>
    </row>
    <row r="28" spans="1:31" x14ac:dyDescent="0.25">
      <c r="A28" t="s">
        <v>38</v>
      </c>
      <c r="G28" s="46"/>
      <c r="Q28" s="46"/>
    </row>
    <row r="29" spans="1:31" ht="15" customHeight="1" x14ac:dyDescent="0.25">
      <c r="F29" s="60"/>
      <c r="G29" s="62"/>
    </row>
    <row r="30" spans="1:31" x14ac:dyDescent="0.25">
      <c r="F30" s="60"/>
      <c r="G30" s="61"/>
    </row>
    <row r="31" spans="1:31" x14ac:dyDescent="0.25">
      <c r="F31" s="60"/>
      <c r="G31" s="62"/>
    </row>
    <row r="32" spans="1:31" x14ac:dyDescent="0.25">
      <c r="F32" s="60"/>
      <c r="G32" s="61"/>
    </row>
    <row r="33" spans="6:7" x14ac:dyDescent="0.25">
      <c r="F33" s="60"/>
      <c r="G33" s="61"/>
    </row>
    <row r="34" spans="6:7" x14ac:dyDescent="0.25">
      <c r="F34" s="60"/>
      <c r="G34" s="61"/>
    </row>
    <row r="35" spans="6:7" x14ac:dyDescent="0.25">
      <c r="F35" s="60"/>
      <c r="G35" s="61"/>
    </row>
    <row r="36" spans="6:7" x14ac:dyDescent="0.25">
      <c r="F36" s="60"/>
      <c r="G36" s="61"/>
    </row>
    <row r="37" spans="6:7" x14ac:dyDescent="0.25">
      <c r="F37" s="60"/>
      <c r="G37" s="61"/>
    </row>
    <row r="38" spans="6:7" x14ac:dyDescent="0.25">
      <c r="F38" s="60"/>
      <c r="G38" s="61"/>
    </row>
    <row r="39" spans="6:7" x14ac:dyDescent="0.25">
      <c r="F39" s="60"/>
      <c r="G39" s="61"/>
    </row>
    <row r="40" spans="6:7" x14ac:dyDescent="0.25">
      <c r="F40" s="60"/>
      <c r="G40" s="61"/>
    </row>
    <row r="41" spans="6:7" x14ac:dyDescent="0.25">
      <c r="F41" s="60"/>
      <c r="G41" s="61"/>
    </row>
  </sheetData>
  <mergeCells count="43">
    <mergeCell ref="B25:E25"/>
    <mergeCell ref="B22:E22"/>
    <mergeCell ref="B23:E23"/>
    <mergeCell ref="B24:E24"/>
    <mergeCell ref="A6:A13"/>
    <mergeCell ref="B6:E13"/>
    <mergeCell ref="AB7:AB12"/>
    <mergeCell ref="O6:Y6"/>
    <mergeCell ref="A2:AE2"/>
    <mergeCell ref="O7:P11"/>
    <mergeCell ref="Q7:R11"/>
    <mergeCell ref="S7:T11"/>
    <mergeCell ref="U7:V11"/>
    <mergeCell ref="H9:H12"/>
    <mergeCell ref="AD6:AE6"/>
    <mergeCell ref="AD7:AD12"/>
    <mergeCell ref="AE7:AE12"/>
    <mergeCell ref="A4:AE5"/>
    <mergeCell ref="F7:F12"/>
    <mergeCell ref="AC7:AC12"/>
    <mergeCell ref="Z6:AC6"/>
    <mergeCell ref="AA7:AA12"/>
    <mergeCell ref="G7:G12"/>
    <mergeCell ref="I9:J11"/>
    <mergeCell ref="K9:L11"/>
    <mergeCell ref="H7:L8"/>
    <mergeCell ref="M7:M12"/>
    <mergeCell ref="F6:N6"/>
    <mergeCell ref="B14:E14"/>
    <mergeCell ref="B15:E15"/>
    <mergeCell ref="Z7:Z12"/>
    <mergeCell ref="B26:E26"/>
    <mergeCell ref="B16:E16"/>
    <mergeCell ref="B17:E17"/>
    <mergeCell ref="B18:E18"/>
    <mergeCell ref="B20:E20"/>
    <mergeCell ref="B19:E19"/>
    <mergeCell ref="W9:W12"/>
    <mergeCell ref="W7:Y8"/>
    <mergeCell ref="N7:N12"/>
    <mergeCell ref="X9:X12"/>
    <mergeCell ref="B21:E21"/>
    <mergeCell ref="Y9:Y12"/>
  </mergeCells>
  <pageMargins left="0.7" right="0.7" top="0.75" bottom="0.75" header="0.3" footer="0.3"/>
  <pageSetup paperSize="9" scale="44" orientation="landscape" r:id="rId1"/>
  <ignoredErrors>
    <ignoredError sqref="Z26:AA26 V26 P14:P20 T14:T20 V14:V20 Z14:AA18 AC14:AC20 R14:R20 J14:J18 L14:L20 AE26 AE14:AE20 J20 Z20:AA20 AA19" evalError="1" calculatedColumn="1"/>
    <ignoredError sqref="AC26 P26 R26 T26" evalError="1" formula="1" calculatedColumn="1"/>
    <ignoredError sqref="J19 J21:J25 L25:L26 P21:P24 R21:R24 T21:T24 V21:V24 Z21:AA24 AC22:AC24 AE21:AE24 L21:L24" evalError="1"/>
    <ignoredError sqref="J26 AC21" evalError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2:N31"/>
  <sheetViews>
    <sheetView zoomScaleNormal="100" workbookViewId="0">
      <selection activeCell="U26" sqref="U26"/>
    </sheetView>
  </sheetViews>
  <sheetFormatPr defaultRowHeight="15" x14ac:dyDescent="0.25"/>
  <cols>
    <col min="1" max="1" width="3.7109375" customWidth="1"/>
    <col min="2" max="4" width="9.28515625" customWidth="1"/>
    <col min="5" max="14" width="10.42578125" customWidth="1"/>
  </cols>
  <sheetData>
    <row r="2" spans="1:14" x14ac:dyDescent="0.25">
      <c r="A2" s="43" t="s">
        <v>137</v>
      </c>
      <c r="N2" s="53"/>
    </row>
    <row r="3" spans="1:14" x14ac:dyDescent="0.25">
      <c r="A3" s="2"/>
    </row>
    <row r="4" spans="1:14" ht="15" customHeight="1" x14ac:dyDescent="0.25">
      <c r="A4" s="126" t="s">
        <v>11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ht="15" customHeigh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ht="15" customHeight="1" x14ac:dyDescent="0.25">
      <c r="A6" s="128" t="s">
        <v>23</v>
      </c>
      <c r="B6" s="129"/>
      <c r="C6" s="129"/>
      <c r="D6" s="129"/>
      <c r="E6" s="128" t="s">
        <v>96</v>
      </c>
      <c r="F6" s="132"/>
      <c r="G6" s="132"/>
      <c r="H6" s="132"/>
      <c r="I6" s="132"/>
      <c r="J6" s="128" t="s">
        <v>73</v>
      </c>
      <c r="K6" s="132"/>
      <c r="L6" s="132"/>
      <c r="M6" s="133" t="s">
        <v>77</v>
      </c>
      <c r="N6" s="134"/>
    </row>
    <row r="7" spans="1:14" ht="15" customHeight="1" x14ac:dyDescent="0.25">
      <c r="A7" s="129"/>
      <c r="B7" s="129"/>
      <c r="C7" s="129"/>
      <c r="D7" s="129"/>
      <c r="E7" s="128" t="s">
        <v>14</v>
      </c>
      <c r="F7" s="128" t="s">
        <v>24</v>
      </c>
      <c r="G7" s="128" t="s">
        <v>25</v>
      </c>
      <c r="H7" s="128" t="s">
        <v>57</v>
      </c>
      <c r="I7" s="128" t="s">
        <v>26</v>
      </c>
      <c r="J7" s="128" t="s">
        <v>0</v>
      </c>
      <c r="K7" s="81" t="s">
        <v>27</v>
      </c>
      <c r="L7" s="81" t="s">
        <v>28</v>
      </c>
      <c r="M7" s="81" t="s">
        <v>85</v>
      </c>
      <c r="N7" s="81" t="s">
        <v>86</v>
      </c>
    </row>
    <row r="8" spans="1:14" x14ac:dyDescent="0.25">
      <c r="A8" s="129"/>
      <c r="B8" s="129"/>
      <c r="C8" s="129"/>
      <c r="D8" s="129"/>
      <c r="E8" s="128"/>
      <c r="F8" s="128"/>
      <c r="G8" s="128"/>
      <c r="H8" s="128"/>
      <c r="I8" s="128"/>
      <c r="J8" s="128"/>
      <c r="K8" s="81"/>
      <c r="L8" s="81"/>
      <c r="M8" s="81"/>
      <c r="N8" s="81"/>
    </row>
    <row r="9" spans="1:14" ht="15" customHeight="1" x14ac:dyDescent="0.25">
      <c r="A9" s="129"/>
      <c r="B9" s="129"/>
      <c r="C9" s="129"/>
      <c r="D9" s="129"/>
      <c r="E9" s="128"/>
      <c r="F9" s="128"/>
      <c r="G9" s="128"/>
      <c r="H9" s="128"/>
      <c r="I9" s="128"/>
      <c r="J9" s="128"/>
      <c r="K9" s="81"/>
      <c r="L9" s="81"/>
      <c r="M9" s="81"/>
      <c r="N9" s="81"/>
    </row>
    <row r="10" spans="1:14" x14ac:dyDescent="0.25">
      <c r="A10" s="129"/>
      <c r="B10" s="129"/>
      <c r="C10" s="129"/>
      <c r="D10" s="129"/>
      <c r="E10" s="128"/>
      <c r="F10" s="128"/>
      <c r="G10" s="128"/>
      <c r="H10" s="128"/>
      <c r="I10" s="128"/>
      <c r="J10" s="128"/>
      <c r="K10" s="81"/>
      <c r="L10" s="81"/>
      <c r="M10" s="81"/>
      <c r="N10" s="81"/>
    </row>
    <row r="11" spans="1:14" x14ac:dyDescent="0.25">
      <c r="A11" s="129"/>
      <c r="B11" s="129"/>
      <c r="C11" s="129"/>
      <c r="D11" s="129"/>
      <c r="E11" s="128"/>
      <c r="F11" s="128"/>
      <c r="G11" s="128"/>
      <c r="H11" s="128"/>
      <c r="I11" s="128"/>
      <c r="J11" s="128"/>
      <c r="K11" s="81"/>
      <c r="L11" s="81"/>
      <c r="M11" s="81"/>
      <c r="N11" s="81"/>
    </row>
    <row r="12" spans="1:14" ht="15" customHeight="1" x14ac:dyDescent="0.25">
      <c r="A12" s="129"/>
      <c r="B12" s="129"/>
      <c r="C12" s="129"/>
      <c r="D12" s="129"/>
      <c r="E12" s="11">
        <v>1</v>
      </c>
      <c r="F12" s="11">
        <v>2</v>
      </c>
      <c r="G12" s="11">
        <v>3</v>
      </c>
      <c r="H12" s="11">
        <v>4</v>
      </c>
      <c r="I12" s="11">
        <v>5</v>
      </c>
      <c r="J12" s="11">
        <v>6</v>
      </c>
      <c r="K12" s="11">
        <v>7</v>
      </c>
      <c r="L12" s="11">
        <v>8</v>
      </c>
      <c r="M12" s="4">
        <v>9</v>
      </c>
      <c r="N12" s="4">
        <v>10</v>
      </c>
    </row>
    <row r="13" spans="1:14" s="14" customFormat="1" x14ac:dyDescent="0.25">
      <c r="A13" s="33" t="s">
        <v>111</v>
      </c>
      <c r="B13" s="130" t="s">
        <v>127</v>
      </c>
      <c r="C13" s="130"/>
      <c r="D13" s="130"/>
      <c r="E13" s="24">
        <f>CIVIL_CASES!F25</f>
        <v>368</v>
      </c>
      <c r="F13" s="24">
        <f>CIVIL_CASES!G25</f>
        <v>1073</v>
      </c>
      <c r="G13" s="24">
        <f>CIVIL_CASES!H25</f>
        <v>768</v>
      </c>
      <c r="H13" s="24">
        <f>I13-G13</f>
        <v>673</v>
      </c>
      <c r="I13" s="24">
        <f>E13+F13</f>
        <v>1441</v>
      </c>
      <c r="J13" s="24">
        <f>G13/F13*100</f>
        <v>71.575023299161231</v>
      </c>
      <c r="K13" s="24">
        <f>CIVIL_CASES!AB25</f>
        <v>15</v>
      </c>
      <c r="L13" s="24">
        <f>K13/H13*100</f>
        <v>2.2288261515601784</v>
      </c>
      <c r="M13" s="24">
        <f>CIVIL_CASES!AD25</f>
        <v>2484</v>
      </c>
      <c r="N13" s="24">
        <f>M13/G13</f>
        <v>3.234375</v>
      </c>
    </row>
    <row r="14" spans="1:14" s="14" customFormat="1" x14ac:dyDescent="0.25">
      <c r="A14" s="33" t="s">
        <v>124</v>
      </c>
      <c r="B14" s="131" t="s">
        <v>128</v>
      </c>
      <c r="C14" s="131"/>
      <c r="D14" s="131"/>
      <c r="E14" s="17">
        <f>'CESHTJE PENALE'!F26</f>
        <v>468</v>
      </c>
      <c r="F14" s="17">
        <f>'CESHTJE PENALE'!G26</f>
        <v>1552</v>
      </c>
      <c r="G14" s="17">
        <f>'CESHTJE PENALE'!H26</f>
        <v>1484</v>
      </c>
      <c r="H14" s="24">
        <f t="shared" ref="H14:H15" si="0">I14-G14</f>
        <v>536</v>
      </c>
      <c r="I14" s="24">
        <f t="shared" ref="I14:I15" si="1">E14+F14</f>
        <v>2020</v>
      </c>
      <c r="J14" s="24">
        <f t="shared" ref="J14:J15" si="2">G14/F14*100</f>
        <v>95.618556701030926</v>
      </c>
      <c r="K14" s="17">
        <f>'CESHTJE PENALE'!AB26</f>
        <v>0</v>
      </c>
      <c r="L14" s="24">
        <f>K14/H14*100</f>
        <v>0</v>
      </c>
      <c r="M14" s="17">
        <f>'CESHTJE PENALE'!AD26</f>
        <v>3237</v>
      </c>
      <c r="N14" s="24">
        <f t="shared" ref="N14:N15" si="3">M14/G14</f>
        <v>2.181266846361186</v>
      </c>
    </row>
    <row r="15" spans="1:14" s="14" customFormat="1" x14ac:dyDescent="0.25">
      <c r="A15" s="32" t="s">
        <v>78</v>
      </c>
      <c r="B15" s="137" t="s">
        <v>115</v>
      </c>
      <c r="C15" s="137"/>
      <c r="D15" s="137"/>
      <c r="E15" s="19">
        <f>E13+E14</f>
        <v>836</v>
      </c>
      <c r="F15" s="19">
        <f t="shared" ref="F15:G15" si="4">F13+F14</f>
        <v>2625</v>
      </c>
      <c r="G15" s="19">
        <f t="shared" si="4"/>
        <v>2252</v>
      </c>
      <c r="H15" s="23">
        <f t="shared" si="0"/>
        <v>1209</v>
      </c>
      <c r="I15" s="23">
        <f t="shared" si="1"/>
        <v>3461</v>
      </c>
      <c r="J15" s="23">
        <f t="shared" si="2"/>
        <v>85.790476190476198</v>
      </c>
      <c r="K15" s="19">
        <f>K13+K14</f>
        <v>15</v>
      </c>
      <c r="L15" s="19">
        <f t="shared" ref="L15" si="5">K15/H15*100</f>
        <v>1.240694789081886</v>
      </c>
      <c r="M15" s="19">
        <f>M13+M14</f>
        <v>5721</v>
      </c>
      <c r="N15" s="23">
        <f t="shared" si="3"/>
        <v>2.5404085257548847</v>
      </c>
    </row>
    <row r="17" spans="1:7" x14ac:dyDescent="0.25">
      <c r="A17" t="s">
        <v>40</v>
      </c>
    </row>
    <row r="20" spans="1:7" ht="15" customHeight="1" x14ac:dyDescent="0.25">
      <c r="C20" s="135" t="s">
        <v>29</v>
      </c>
      <c r="D20" s="136"/>
      <c r="E20" s="136"/>
      <c r="F20" s="136"/>
      <c r="G20" s="136"/>
    </row>
    <row r="21" spans="1:7" x14ac:dyDescent="0.25">
      <c r="C21" s="135"/>
      <c r="D21" s="136"/>
      <c r="E21" s="136"/>
      <c r="F21" s="136"/>
      <c r="G21" s="136"/>
    </row>
    <row r="22" spans="1:7" ht="15" customHeight="1" x14ac:dyDescent="0.25">
      <c r="C22" s="135"/>
      <c r="D22" s="136"/>
      <c r="E22" s="136"/>
      <c r="F22" s="136"/>
      <c r="G22" s="136"/>
    </row>
    <row r="23" spans="1:7" ht="15" customHeight="1" x14ac:dyDescent="0.25">
      <c r="C23" s="128" t="s">
        <v>30</v>
      </c>
      <c r="D23" s="128" t="s">
        <v>31</v>
      </c>
      <c r="E23" s="128" t="s">
        <v>39</v>
      </c>
      <c r="F23" s="128" t="s">
        <v>130</v>
      </c>
      <c r="G23" s="128" t="s">
        <v>131</v>
      </c>
    </row>
    <row r="24" spans="1:7" x14ac:dyDescent="0.25">
      <c r="C24" s="128"/>
      <c r="D24" s="128"/>
      <c r="E24" s="128"/>
      <c r="F24" s="128"/>
      <c r="G24" s="128"/>
    </row>
    <row r="25" spans="1:7" x14ac:dyDescent="0.25">
      <c r="C25" s="128"/>
      <c r="D25" s="128"/>
      <c r="E25" s="128"/>
      <c r="F25" s="128"/>
      <c r="G25" s="128"/>
    </row>
    <row r="26" spans="1:7" x14ac:dyDescent="0.25">
      <c r="C26" s="128"/>
      <c r="D26" s="128"/>
      <c r="E26" s="128"/>
      <c r="F26" s="128"/>
      <c r="G26" s="128"/>
    </row>
    <row r="27" spans="1:7" x14ac:dyDescent="0.25">
      <c r="C27" s="128"/>
      <c r="D27" s="128"/>
      <c r="E27" s="128"/>
      <c r="F27" s="128"/>
      <c r="G27" s="128"/>
    </row>
    <row r="28" spans="1:7" x14ac:dyDescent="0.25">
      <c r="C28" s="7">
        <v>1</v>
      </c>
      <c r="D28" s="7">
        <v>2</v>
      </c>
      <c r="E28" s="7">
        <v>3</v>
      </c>
      <c r="F28" s="7">
        <v>4</v>
      </c>
      <c r="G28" s="7">
        <v>5</v>
      </c>
    </row>
    <row r="29" spans="1:7" x14ac:dyDescent="0.25">
      <c r="C29" s="26">
        <v>4</v>
      </c>
      <c r="D29" s="17">
        <f>F15/C29</f>
        <v>656.25</v>
      </c>
      <c r="E29" s="17">
        <f>G15/C29</f>
        <v>563</v>
      </c>
      <c r="F29" s="17">
        <f>I15/C29</f>
        <v>865.25</v>
      </c>
      <c r="G29" s="17">
        <f>H15/C29</f>
        <v>302.25</v>
      </c>
    </row>
    <row r="31" spans="1:7" x14ac:dyDescent="0.25">
      <c r="C31" t="s">
        <v>41</v>
      </c>
    </row>
  </sheetData>
  <mergeCells count="24">
    <mergeCell ref="C23:C27"/>
    <mergeCell ref="M7:M11"/>
    <mergeCell ref="N7:N11"/>
    <mergeCell ref="J6:L6"/>
    <mergeCell ref="D23:D27"/>
    <mergeCell ref="E23:E27"/>
    <mergeCell ref="F23:F27"/>
    <mergeCell ref="C20:G22"/>
    <mergeCell ref="G23:G27"/>
    <mergeCell ref="B15:D15"/>
    <mergeCell ref="A4:N5"/>
    <mergeCell ref="A6:D12"/>
    <mergeCell ref="B13:D13"/>
    <mergeCell ref="B14:D14"/>
    <mergeCell ref="L7:L11"/>
    <mergeCell ref="J7:J11"/>
    <mergeCell ref="K7:K11"/>
    <mergeCell ref="F7:F11"/>
    <mergeCell ref="E6:I6"/>
    <mergeCell ref="E7:E11"/>
    <mergeCell ref="G7:G11"/>
    <mergeCell ref="H7:H11"/>
    <mergeCell ref="I7:I11"/>
    <mergeCell ref="M6:N6"/>
  </mergeCells>
  <pageMargins left="0.7" right="0.7" top="0.75" bottom="0.75" header="0.3" footer="0.3"/>
  <pageSetup paperSize="8" orientation="landscape" r:id="rId1"/>
  <ignoredErrors>
    <ignoredError sqref="D29:F29 J14 J13 L13 L14 N13 N14 J15 N15" evalError="1" calculatedColumn="1"/>
    <ignoredError sqref="L15" evalError="1" formula="1" calculatedColum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zoomScaleNormal="100" workbookViewId="0">
      <selection activeCell="F27" sqref="F27"/>
    </sheetView>
  </sheetViews>
  <sheetFormatPr defaultRowHeight="15" x14ac:dyDescent="0.25"/>
  <cols>
    <col min="1" max="1" width="5.7109375" customWidth="1"/>
    <col min="2" max="5" width="8.28515625" customWidth="1"/>
    <col min="6" max="12" width="9.140625" customWidth="1"/>
  </cols>
  <sheetData>
    <row r="1" spans="1:30" x14ac:dyDescent="0.25">
      <c r="Q1" s="53"/>
    </row>
    <row r="2" spans="1:30" x14ac:dyDescent="0.25">
      <c r="A2" s="111" t="s">
        <v>137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</row>
    <row r="3" spans="1:30" x14ac:dyDescent="0.25">
      <c r="A3" s="2"/>
    </row>
    <row r="4" spans="1:30" ht="15" customHeight="1" x14ac:dyDescent="0.25">
      <c r="A4" s="126" t="s">
        <v>33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42"/>
      <c r="N4" s="142"/>
      <c r="O4" s="142"/>
      <c r="P4" s="142"/>
      <c r="Q4" s="142"/>
      <c r="R4" s="142"/>
    </row>
    <row r="5" spans="1:30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42"/>
      <c r="N5" s="142"/>
      <c r="O5" s="142"/>
      <c r="P5" s="142"/>
      <c r="Q5" s="142"/>
      <c r="R5" s="142"/>
    </row>
    <row r="6" spans="1:30" ht="15" customHeight="1" x14ac:dyDescent="0.25">
      <c r="A6" s="156" t="s">
        <v>23</v>
      </c>
      <c r="B6" s="129"/>
      <c r="C6" s="129"/>
      <c r="D6" s="129"/>
      <c r="E6" s="129"/>
      <c r="F6" s="128" t="s">
        <v>35</v>
      </c>
      <c r="G6" s="128"/>
      <c r="H6" s="128"/>
      <c r="I6" s="128"/>
      <c r="J6" s="128"/>
      <c r="K6" s="128"/>
      <c r="L6" s="128"/>
      <c r="M6" s="81" t="s">
        <v>36</v>
      </c>
      <c r="N6" s="81"/>
      <c r="O6" s="81"/>
      <c r="P6" s="81"/>
      <c r="Q6" s="81"/>
      <c r="R6" s="81"/>
    </row>
    <row r="7" spans="1:30" ht="15" customHeight="1" x14ac:dyDescent="0.25">
      <c r="A7" s="129"/>
      <c r="B7" s="129"/>
      <c r="C7" s="129"/>
      <c r="D7" s="129"/>
      <c r="E7" s="129"/>
      <c r="F7" s="138" t="s">
        <v>15</v>
      </c>
      <c r="G7" s="138" t="s">
        <v>58</v>
      </c>
      <c r="H7" s="138" t="s">
        <v>59</v>
      </c>
      <c r="I7" s="138" t="s">
        <v>60</v>
      </c>
      <c r="J7" s="138" t="s">
        <v>61</v>
      </c>
      <c r="K7" s="138" t="s">
        <v>62</v>
      </c>
      <c r="L7" s="141" t="s">
        <v>63</v>
      </c>
      <c r="M7" s="141" t="s">
        <v>2</v>
      </c>
      <c r="N7" s="141" t="s">
        <v>17</v>
      </c>
      <c r="O7" s="141" t="s">
        <v>18</v>
      </c>
      <c r="P7" s="141" t="s">
        <v>19</v>
      </c>
      <c r="Q7" s="141" t="s">
        <v>20</v>
      </c>
      <c r="R7" s="141" t="s">
        <v>22</v>
      </c>
    </row>
    <row r="8" spans="1:30" x14ac:dyDescent="0.25">
      <c r="A8" s="129"/>
      <c r="B8" s="129"/>
      <c r="C8" s="129"/>
      <c r="D8" s="129"/>
      <c r="E8" s="129"/>
      <c r="F8" s="139"/>
      <c r="G8" s="139"/>
      <c r="H8" s="139"/>
      <c r="I8" s="139"/>
      <c r="J8" s="139"/>
      <c r="K8" s="139"/>
      <c r="L8" s="82"/>
      <c r="M8" s="82"/>
      <c r="N8" s="82"/>
      <c r="O8" s="82"/>
      <c r="P8" s="82"/>
      <c r="Q8" s="82"/>
      <c r="R8" s="82"/>
    </row>
    <row r="9" spans="1:30" x14ac:dyDescent="0.25">
      <c r="A9" s="129"/>
      <c r="B9" s="129"/>
      <c r="C9" s="129"/>
      <c r="D9" s="129"/>
      <c r="E9" s="129"/>
      <c r="F9" s="139"/>
      <c r="G9" s="139"/>
      <c r="H9" s="139"/>
      <c r="I9" s="139"/>
      <c r="J9" s="139"/>
      <c r="K9" s="139"/>
      <c r="L9" s="82"/>
      <c r="M9" s="82"/>
      <c r="N9" s="82"/>
      <c r="O9" s="82"/>
      <c r="P9" s="82"/>
      <c r="Q9" s="82"/>
      <c r="R9" s="82"/>
    </row>
    <row r="10" spans="1:30" x14ac:dyDescent="0.25">
      <c r="A10" s="129"/>
      <c r="B10" s="129"/>
      <c r="C10" s="129"/>
      <c r="D10" s="129"/>
      <c r="E10" s="129"/>
      <c r="F10" s="140"/>
      <c r="G10" s="140"/>
      <c r="H10" s="140"/>
      <c r="I10" s="140"/>
      <c r="J10" s="140"/>
      <c r="K10" s="140"/>
      <c r="L10" s="82"/>
      <c r="M10" s="82"/>
      <c r="N10" s="82"/>
      <c r="O10" s="82"/>
      <c r="P10" s="82"/>
      <c r="Q10" s="82"/>
      <c r="R10" s="82"/>
    </row>
    <row r="11" spans="1:30" x14ac:dyDescent="0.25">
      <c r="A11" s="129"/>
      <c r="B11" s="129"/>
      <c r="C11" s="129"/>
      <c r="D11" s="129"/>
      <c r="E11" s="129"/>
      <c r="F11" s="5">
        <v>1</v>
      </c>
      <c r="G11" s="8">
        <v>2</v>
      </c>
      <c r="H11" s="8">
        <v>3</v>
      </c>
      <c r="I11" s="4">
        <v>4</v>
      </c>
      <c r="J11" s="4">
        <v>5</v>
      </c>
      <c r="K11" s="4">
        <v>6</v>
      </c>
      <c r="L11" s="8">
        <v>7</v>
      </c>
      <c r="M11" s="8">
        <v>8</v>
      </c>
      <c r="N11" s="8">
        <v>9</v>
      </c>
      <c r="O11" s="4">
        <v>10</v>
      </c>
      <c r="P11" s="4">
        <v>11</v>
      </c>
      <c r="Q11" s="4">
        <v>12</v>
      </c>
      <c r="R11" s="8">
        <v>13</v>
      </c>
    </row>
    <row r="12" spans="1:30" s="43" customFormat="1" ht="21.95" customHeight="1" x14ac:dyDescent="0.25">
      <c r="A12" s="15" t="s">
        <v>111</v>
      </c>
      <c r="B12" s="149" t="s">
        <v>64</v>
      </c>
      <c r="C12" s="150"/>
      <c r="D12" s="150"/>
      <c r="E12" s="151"/>
      <c r="F12" s="16">
        <f>CIVIL_CASES!M14</f>
        <v>554</v>
      </c>
      <c r="G12" s="16">
        <f t="shared" ref="G12:L12" si="0">G13+G14+G15+G16</f>
        <v>210</v>
      </c>
      <c r="H12" s="16">
        <f t="shared" si="0"/>
        <v>229</v>
      </c>
      <c r="I12" s="16">
        <f t="shared" si="0"/>
        <v>100</v>
      </c>
      <c r="J12" s="16">
        <f t="shared" si="0"/>
        <v>15</v>
      </c>
      <c r="K12" s="16">
        <f t="shared" si="0"/>
        <v>0</v>
      </c>
      <c r="L12" s="16">
        <f t="shared" si="0"/>
        <v>0</v>
      </c>
      <c r="M12" s="16">
        <f>G12/F12*100</f>
        <v>37.906137184115522</v>
      </c>
      <c r="N12" s="16">
        <f>H12/F12*100</f>
        <v>41.335740072202164</v>
      </c>
      <c r="O12" s="16">
        <f>I12/F12*100</f>
        <v>18.050541516245488</v>
      </c>
      <c r="P12" s="16">
        <f>J12/F12*100</f>
        <v>2.7075812274368229</v>
      </c>
      <c r="Q12" s="16">
        <f>K12/F12*100</f>
        <v>0</v>
      </c>
      <c r="R12" s="16">
        <f>L12/F12*100</f>
        <v>0</v>
      </c>
    </row>
    <row r="13" spans="1:30" s="44" customFormat="1" ht="21.95" customHeight="1" x14ac:dyDescent="0.25">
      <c r="A13" s="29" t="s">
        <v>118</v>
      </c>
      <c r="B13" s="146" t="s">
        <v>65</v>
      </c>
      <c r="C13" s="147"/>
      <c r="D13" s="147"/>
      <c r="E13" s="148"/>
      <c r="F13" s="30">
        <f>CIVIL_CASES!M15</f>
        <v>365</v>
      </c>
      <c r="G13" s="31">
        <v>100</v>
      </c>
      <c r="H13" s="31">
        <v>150</v>
      </c>
      <c r="I13" s="31">
        <v>100</v>
      </c>
      <c r="J13" s="31">
        <v>15</v>
      </c>
      <c r="K13" s="31">
        <v>0</v>
      </c>
      <c r="L13" s="31">
        <v>0</v>
      </c>
      <c r="M13" s="18">
        <f t="shared" ref="M13:M27" si="1">G13/F13*100</f>
        <v>27.397260273972602</v>
      </c>
      <c r="N13" s="18">
        <f t="shared" ref="N13:N27" si="2">H13/F13*100</f>
        <v>41.095890410958901</v>
      </c>
      <c r="O13" s="18">
        <f t="shared" ref="O13:O27" si="3">I13/F13*100</f>
        <v>27.397260273972602</v>
      </c>
      <c r="P13" s="18">
        <f t="shared" ref="P13:P27" si="4">J13/F13*100</f>
        <v>4.10958904109589</v>
      </c>
      <c r="Q13" s="18">
        <f t="shared" ref="Q13:Q27" si="5">K13/F13*100</f>
        <v>0</v>
      </c>
      <c r="R13" s="18">
        <f t="shared" ref="R13:R27" si="6">L13/F13*100</f>
        <v>0</v>
      </c>
    </row>
    <row r="14" spans="1:30" s="44" customFormat="1" ht="21.95" customHeight="1" x14ac:dyDescent="0.25">
      <c r="A14" s="29" t="s">
        <v>119</v>
      </c>
      <c r="B14" s="146" t="s">
        <v>97</v>
      </c>
      <c r="C14" s="147"/>
      <c r="D14" s="147"/>
      <c r="E14" s="148"/>
      <c r="F14" s="30">
        <f>CIVIL_CASES!M16</f>
        <v>139</v>
      </c>
      <c r="G14" s="31">
        <v>80</v>
      </c>
      <c r="H14" s="31">
        <v>59</v>
      </c>
      <c r="I14" s="31">
        <v>0</v>
      </c>
      <c r="J14" s="31">
        <v>0</v>
      </c>
      <c r="K14" s="31">
        <v>0</v>
      </c>
      <c r="L14" s="31">
        <v>0</v>
      </c>
      <c r="M14" s="18">
        <f t="shared" si="1"/>
        <v>57.553956834532372</v>
      </c>
      <c r="N14" s="18">
        <f t="shared" si="2"/>
        <v>42.446043165467628</v>
      </c>
      <c r="O14" s="18">
        <f t="shared" si="3"/>
        <v>0</v>
      </c>
      <c r="P14" s="18">
        <f t="shared" si="4"/>
        <v>0</v>
      </c>
      <c r="Q14" s="18">
        <f t="shared" si="5"/>
        <v>0</v>
      </c>
      <c r="R14" s="18">
        <f t="shared" si="6"/>
        <v>0</v>
      </c>
    </row>
    <row r="15" spans="1:30" s="44" customFormat="1" ht="21.95" customHeight="1" x14ac:dyDescent="0.25">
      <c r="A15" s="29" t="s">
        <v>120</v>
      </c>
      <c r="B15" s="146" t="s">
        <v>67</v>
      </c>
      <c r="C15" s="147"/>
      <c r="D15" s="147"/>
      <c r="E15" s="148"/>
      <c r="F15" s="30">
        <f>CIVIL_CASES!M18</f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18" t="e">
        <f t="shared" si="1"/>
        <v>#DIV/0!</v>
      </c>
      <c r="N15" s="18" t="e">
        <f t="shared" si="2"/>
        <v>#DIV/0!</v>
      </c>
      <c r="O15" s="18" t="e">
        <f t="shared" si="3"/>
        <v>#DIV/0!</v>
      </c>
      <c r="P15" s="18" t="e">
        <f t="shared" si="4"/>
        <v>#DIV/0!</v>
      </c>
      <c r="Q15" s="18" t="e">
        <f t="shared" si="5"/>
        <v>#DIV/0!</v>
      </c>
      <c r="R15" s="18" t="e">
        <f t="shared" si="6"/>
        <v>#DIV/0!</v>
      </c>
    </row>
    <row r="16" spans="1:30" s="44" customFormat="1" ht="21.95" customHeight="1" x14ac:dyDescent="0.25">
      <c r="A16" s="29" t="s">
        <v>121</v>
      </c>
      <c r="B16" s="146" t="s">
        <v>68</v>
      </c>
      <c r="C16" s="147"/>
      <c r="D16" s="147"/>
      <c r="E16" s="148"/>
      <c r="F16" s="30">
        <f>CIVIL_CASES!M19</f>
        <v>50</v>
      </c>
      <c r="G16" s="31">
        <v>30</v>
      </c>
      <c r="H16" s="31">
        <v>20</v>
      </c>
      <c r="I16" s="31">
        <v>0</v>
      </c>
      <c r="J16" s="31">
        <v>0</v>
      </c>
      <c r="K16" s="31">
        <v>0</v>
      </c>
      <c r="L16" s="31">
        <v>0</v>
      </c>
      <c r="M16" s="18">
        <f t="shared" si="1"/>
        <v>60</v>
      </c>
      <c r="N16" s="18">
        <f t="shared" si="2"/>
        <v>40</v>
      </c>
      <c r="O16" s="18">
        <f t="shared" si="3"/>
        <v>0</v>
      </c>
      <c r="P16" s="18">
        <f t="shared" si="4"/>
        <v>0</v>
      </c>
      <c r="Q16" s="18">
        <f t="shared" si="5"/>
        <v>0</v>
      </c>
      <c r="R16" s="18">
        <f t="shared" si="6"/>
        <v>0</v>
      </c>
    </row>
    <row r="17" spans="1:18" s="43" customFormat="1" ht="21.95" customHeight="1" x14ac:dyDescent="0.25">
      <c r="A17" s="45" t="s">
        <v>98</v>
      </c>
      <c r="B17" s="153" t="s">
        <v>69</v>
      </c>
      <c r="C17" s="154"/>
      <c r="D17" s="154"/>
      <c r="E17" s="155"/>
      <c r="F17" s="28">
        <f>CIVIL_CASES!M20</f>
        <v>119</v>
      </c>
      <c r="G17" s="28">
        <f t="shared" ref="G17:K17" si="7">G18+G19+G20</f>
        <v>71</v>
      </c>
      <c r="H17" s="28">
        <f t="shared" si="7"/>
        <v>48</v>
      </c>
      <c r="I17" s="28">
        <f t="shared" si="7"/>
        <v>0</v>
      </c>
      <c r="J17" s="28">
        <f t="shared" si="7"/>
        <v>0</v>
      </c>
      <c r="K17" s="28">
        <f t="shared" si="7"/>
        <v>0</v>
      </c>
      <c r="L17" s="28">
        <v>0</v>
      </c>
      <c r="M17" s="28">
        <f t="shared" si="1"/>
        <v>59.663865546218489</v>
      </c>
      <c r="N17" s="28">
        <f t="shared" si="2"/>
        <v>40.336134453781511</v>
      </c>
      <c r="O17" s="28">
        <f t="shared" si="3"/>
        <v>0</v>
      </c>
      <c r="P17" s="28">
        <f t="shared" si="4"/>
        <v>0</v>
      </c>
      <c r="Q17" s="28">
        <f t="shared" si="5"/>
        <v>0</v>
      </c>
      <c r="R17" s="28">
        <f t="shared" si="6"/>
        <v>0</v>
      </c>
    </row>
    <row r="18" spans="1:18" s="44" customFormat="1" ht="21.95" customHeight="1" x14ac:dyDescent="0.25">
      <c r="A18" s="29" t="s">
        <v>99</v>
      </c>
      <c r="B18" s="146" t="s">
        <v>102</v>
      </c>
      <c r="C18" s="147"/>
      <c r="D18" s="147"/>
      <c r="E18" s="148"/>
      <c r="F18" s="30">
        <f>CIVIL_CASES!M21</f>
        <v>108</v>
      </c>
      <c r="G18" s="31">
        <v>60</v>
      </c>
      <c r="H18" s="31">
        <v>48</v>
      </c>
      <c r="I18" s="31">
        <v>0</v>
      </c>
      <c r="J18" s="31">
        <v>0</v>
      </c>
      <c r="K18" s="31">
        <v>0</v>
      </c>
      <c r="L18" s="31">
        <v>0</v>
      </c>
      <c r="M18" s="18">
        <f t="shared" si="1"/>
        <v>55.555555555555557</v>
      </c>
      <c r="N18" s="18">
        <f t="shared" si="2"/>
        <v>44.444444444444443</v>
      </c>
      <c r="O18" s="18">
        <f t="shared" si="3"/>
        <v>0</v>
      </c>
      <c r="P18" s="18">
        <f t="shared" si="4"/>
        <v>0</v>
      </c>
      <c r="Q18" s="18">
        <f t="shared" si="5"/>
        <v>0</v>
      </c>
      <c r="R18" s="18">
        <f t="shared" si="6"/>
        <v>0</v>
      </c>
    </row>
    <row r="19" spans="1:18" s="44" customFormat="1" ht="21.95" customHeight="1" x14ac:dyDescent="0.25">
      <c r="A19" s="29" t="s">
        <v>100</v>
      </c>
      <c r="B19" s="146" t="s">
        <v>71</v>
      </c>
      <c r="C19" s="147"/>
      <c r="D19" s="147"/>
      <c r="E19" s="148"/>
      <c r="F19" s="30">
        <f>CIVIL_CASES!M22</f>
        <v>11</v>
      </c>
      <c r="G19" s="31">
        <v>11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18">
        <f t="shared" si="1"/>
        <v>100</v>
      </c>
      <c r="N19" s="18">
        <f t="shared" si="2"/>
        <v>0</v>
      </c>
      <c r="O19" s="18">
        <f t="shared" si="3"/>
        <v>0</v>
      </c>
      <c r="P19" s="18">
        <f t="shared" si="4"/>
        <v>0</v>
      </c>
      <c r="Q19" s="18">
        <f t="shared" si="5"/>
        <v>0</v>
      </c>
      <c r="R19" s="18">
        <f t="shared" si="6"/>
        <v>0</v>
      </c>
    </row>
    <row r="20" spans="1:18" s="44" customFormat="1" ht="21.95" customHeight="1" x14ac:dyDescent="0.25">
      <c r="A20" s="29" t="s">
        <v>101</v>
      </c>
      <c r="B20" s="146" t="s">
        <v>103</v>
      </c>
      <c r="C20" s="147"/>
      <c r="D20" s="147"/>
      <c r="E20" s="148"/>
      <c r="F20" s="30">
        <f>CIVIL_CASES!M23</f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18" t="e">
        <f t="shared" si="1"/>
        <v>#DIV/0!</v>
      </c>
      <c r="N20" s="18" t="e">
        <f t="shared" si="2"/>
        <v>#DIV/0!</v>
      </c>
      <c r="O20" s="18" t="e">
        <f t="shared" si="3"/>
        <v>#DIV/0!</v>
      </c>
      <c r="P20" s="18" t="e">
        <f t="shared" si="4"/>
        <v>#DIV/0!</v>
      </c>
      <c r="Q20" s="18" t="e">
        <f t="shared" si="5"/>
        <v>#DIV/0!</v>
      </c>
      <c r="R20" s="18" t="e">
        <f t="shared" si="6"/>
        <v>#DIV/0!</v>
      </c>
    </row>
    <row r="21" spans="1:18" s="43" customFormat="1" ht="21.95" customHeight="1" x14ac:dyDescent="0.25">
      <c r="A21" s="32" t="s">
        <v>78</v>
      </c>
      <c r="B21" s="143" t="s">
        <v>105</v>
      </c>
      <c r="C21" s="144"/>
      <c r="D21" s="144"/>
      <c r="E21" s="145"/>
      <c r="F21" s="19">
        <f>CIVIL_CASES!M25</f>
        <v>673</v>
      </c>
      <c r="G21" s="19">
        <f t="shared" ref="G21:L21" si="8">G12+G17</f>
        <v>281</v>
      </c>
      <c r="H21" s="19">
        <f t="shared" si="8"/>
        <v>277</v>
      </c>
      <c r="I21" s="19">
        <f t="shared" si="8"/>
        <v>100</v>
      </c>
      <c r="J21" s="19">
        <f t="shared" si="8"/>
        <v>15</v>
      </c>
      <c r="K21" s="19">
        <f t="shared" si="8"/>
        <v>0</v>
      </c>
      <c r="L21" s="19">
        <f t="shared" si="8"/>
        <v>0</v>
      </c>
      <c r="M21" s="19">
        <f t="shared" si="1"/>
        <v>41.753343239227341</v>
      </c>
      <c r="N21" s="19">
        <f t="shared" si="2"/>
        <v>41.158989598811289</v>
      </c>
      <c r="O21" s="19">
        <f t="shared" si="3"/>
        <v>14.858841010401189</v>
      </c>
      <c r="P21" s="19">
        <f t="shared" si="4"/>
        <v>2.2288261515601784</v>
      </c>
      <c r="Q21" s="19">
        <f t="shared" si="5"/>
        <v>0</v>
      </c>
      <c r="R21" s="19">
        <f t="shared" si="6"/>
        <v>0</v>
      </c>
    </row>
    <row r="22" spans="1:18" s="43" customFormat="1" ht="21.95" customHeight="1" x14ac:dyDescent="0.25">
      <c r="A22" s="32" t="s">
        <v>82</v>
      </c>
      <c r="B22" s="152" t="s">
        <v>134</v>
      </c>
      <c r="C22" s="152"/>
      <c r="D22" s="152"/>
      <c r="E22" s="152"/>
      <c r="F22" s="19">
        <f>'CESHTJE PENALE'!M26</f>
        <v>536</v>
      </c>
      <c r="G22" s="19">
        <f>G23+G24+G25+G26</f>
        <v>441</v>
      </c>
      <c r="H22" s="19">
        <f t="shared" ref="H22:L22" si="9">H23+H24+H25+H26</f>
        <v>95</v>
      </c>
      <c r="I22" s="19">
        <f t="shared" si="9"/>
        <v>0</v>
      </c>
      <c r="J22" s="19">
        <f t="shared" si="9"/>
        <v>0</v>
      </c>
      <c r="K22" s="19">
        <f t="shared" si="9"/>
        <v>0</v>
      </c>
      <c r="L22" s="19">
        <f t="shared" si="9"/>
        <v>0</v>
      </c>
      <c r="M22" s="19">
        <f t="shared" si="1"/>
        <v>82.276119402985074</v>
      </c>
      <c r="N22" s="19">
        <f t="shared" si="2"/>
        <v>17.723880597014926</v>
      </c>
      <c r="O22" s="19">
        <f t="shared" si="3"/>
        <v>0</v>
      </c>
      <c r="P22" s="19">
        <f t="shared" si="4"/>
        <v>0</v>
      </c>
      <c r="Q22" s="19">
        <f t="shared" si="5"/>
        <v>0</v>
      </c>
      <c r="R22" s="19">
        <f t="shared" si="6"/>
        <v>0</v>
      </c>
    </row>
    <row r="23" spans="1:18" s="44" customFormat="1" ht="21.95" customHeight="1" x14ac:dyDescent="0.25">
      <c r="A23" s="29" t="s">
        <v>106</v>
      </c>
      <c r="B23" s="146" t="s">
        <v>104</v>
      </c>
      <c r="C23" s="147"/>
      <c r="D23" s="147"/>
      <c r="E23" s="148"/>
      <c r="F23" s="18">
        <f>'CESHTJE PENALE'!M14</f>
        <v>176</v>
      </c>
      <c r="G23" s="31">
        <v>120</v>
      </c>
      <c r="H23" s="31">
        <v>56</v>
      </c>
      <c r="I23" s="31">
        <v>0</v>
      </c>
      <c r="J23" s="31">
        <v>0</v>
      </c>
      <c r="K23" s="31">
        <v>0</v>
      </c>
      <c r="L23" s="31">
        <v>0</v>
      </c>
      <c r="M23" s="18">
        <f t="shared" si="1"/>
        <v>68.181818181818173</v>
      </c>
      <c r="N23" s="18">
        <f t="shared" si="2"/>
        <v>31.818181818181817</v>
      </c>
      <c r="O23" s="18">
        <f t="shared" si="3"/>
        <v>0</v>
      </c>
      <c r="P23" s="18">
        <f t="shared" si="4"/>
        <v>0</v>
      </c>
      <c r="Q23" s="18">
        <f t="shared" si="5"/>
        <v>0</v>
      </c>
      <c r="R23" s="18">
        <f t="shared" si="6"/>
        <v>0</v>
      </c>
    </row>
    <row r="24" spans="1:18" s="44" customFormat="1" ht="21.95" customHeight="1" x14ac:dyDescent="0.25">
      <c r="A24" s="29" t="s">
        <v>107</v>
      </c>
      <c r="B24" s="146" t="s">
        <v>89</v>
      </c>
      <c r="C24" s="147"/>
      <c r="D24" s="147"/>
      <c r="E24" s="148"/>
      <c r="F24" s="18">
        <f>'CESHTJE PENALE'!M19</f>
        <v>339</v>
      </c>
      <c r="G24" s="31">
        <v>300</v>
      </c>
      <c r="H24" s="31">
        <v>39</v>
      </c>
      <c r="I24" s="31">
        <v>0</v>
      </c>
      <c r="J24" s="31">
        <v>0</v>
      </c>
      <c r="K24" s="31">
        <v>0</v>
      </c>
      <c r="L24" s="31">
        <v>0</v>
      </c>
      <c r="M24" s="18">
        <f t="shared" si="1"/>
        <v>88.495575221238937</v>
      </c>
      <c r="N24" s="18">
        <f t="shared" si="2"/>
        <v>11.504424778761061</v>
      </c>
      <c r="O24" s="18">
        <f t="shared" si="3"/>
        <v>0</v>
      </c>
      <c r="P24" s="18">
        <f t="shared" si="4"/>
        <v>0</v>
      </c>
      <c r="Q24" s="18">
        <f t="shared" si="5"/>
        <v>0</v>
      </c>
      <c r="R24" s="18">
        <f t="shared" si="6"/>
        <v>0</v>
      </c>
    </row>
    <row r="25" spans="1:18" s="44" customFormat="1" ht="21.95" customHeight="1" x14ac:dyDescent="0.25">
      <c r="A25" s="29" t="s">
        <v>117</v>
      </c>
      <c r="B25" s="146" t="s">
        <v>92</v>
      </c>
      <c r="C25" s="147"/>
      <c r="D25" s="147"/>
      <c r="E25" s="148"/>
      <c r="F25" s="18">
        <f>'CESHTJE PENALE'!M21</f>
        <v>21</v>
      </c>
      <c r="G25" s="31">
        <v>21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18">
        <f t="shared" si="1"/>
        <v>100</v>
      </c>
      <c r="N25" s="18">
        <f t="shared" si="2"/>
        <v>0</v>
      </c>
      <c r="O25" s="18">
        <f t="shared" si="3"/>
        <v>0</v>
      </c>
      <c r="P25" s="18">
        <f t="shared" si="4"/>
        <v>0</v>
      </c>
      <c r="Q25" s="18">
        <f t="shared" si="5"/>
        <v>0</v>
      </c>
      <c r="R25" s="18">
        <f t="shared" si="6"/>
        <v>0</v>
      </c>
    </row>
    <row r="26" spans="1:18" s="44" customFormat="1" ht="21.95" customHeight="1" x14ac:dyDescent="0.25">
      <c r="A26" s="29" t="s">
        <v>133</v>
      </c>
      <c r="B26" s="119" t="s">
        <v>129</v>
      </c>
      <c r="C26" s="120"/>
      <c r="D26" s="120"/>
      <c r="E26" s="121"/>
      <c r="F26" s="18">
        <f>'CESHTJE PENALE'!M25</f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18" t="e">
        <f t="shared" ref="M26" si="10">G26/F26*100</f>
        <v>#DIV/0!</v>
      </c>
      <c r="N26" s="18" t="e">
        <f t="shared" ref="N26" si="11">H26/F26*100</f>
        <v>#DIV/0!</v>
      </c>
      <c r="O26" s="18" t="e">
        <f t="shared" ref="O26" si="12">I26/F26*100</f>
        <v>#DIV/0!</v>
      </c>
      <c r="P26" s="18" t="e">
        <f t="shared" ref="P26" si="13">J26/F26*100</f>
        <v>#DIV/0!</v>
      </c>
      <c r="Q26" s="18" t="e">
        <f t="shared" ref="Q26" si="14">K26/F26*100</f>
        <v>#DIV/0!</v>
      </c>
      <c r="R26" s="18" t="e">
        <f t="shared" ref="R26" si="15">L26/F26*100</f>
        <v>#DIV/0!</v>
      </c>
    </row>
    <row r="27" spans="1:18" s="43" customFormat="1" ht="21.95" customHeight="1" x14ac:dyDescent="0.25">
      <c r="A27" s="32" t="s">
        <v>108</v>
      </c>
      <c r="B27" s="152" t="s">
        <v>109</v>
      </c>
      <c r="C27" s="152"/>
      <c r="D27" s="152"/>
      <c r="E27" s="152"/>
      <c r="F27" s="19">
        <f t="shared" ref="F27:L27" si="16">F21+F22</f>
        <v>1209</v>
      </c>
      <c r="G27" s="19">
        <f t="shared" si="16"/>
        <v>722</v>
      </c>
      <c r="H27" s="19">
        <f t="shared" si="16"/>
        <v>372</v>
      </c>
      <c r="I27" s="19">
        <f t="shared" si="16"/>
        <v>100</v>
      </c>
      <c r="J27" s="19">
        <f t="shared" si="16"/>
        <v>15</v>
      </c>
      <c r="K27" s="19">
        <f t="shared" si="16"/>
        <v>0</v>
      </c>
      <c r="L27" s="19">
        <f t="shared" si="16"/>
        <v>0</v>
      </c>
      <c r="M27" s="19">
        <f t="shared" si="1"/>
        <v>59.718775847808104</v>
      </c>
      <c r="N27" s="19">
        <f t="shared" si="2"/>
        <v>30.76923076923077</v>
      </c>
      <c r="O27" s="19">
        <f t="shared" si="3"/>
        <v>8.2712985938792389</v>
      </c>
      <c r="P27" s="19">
        <f t="shared" si="4"/>
        <v>1.240694789081886</v>
      </c>
      <c r="Q27" s="19">
        <f t="shared" si="5"/>
        <v>0</v>
      </c>
      <c r="R27" s="19">
        <f t="shared" si="6"/>
        <v>0</v>
      </c>
    </row>
    <row r="29" spans="1:18" x14ac:dyDescent="0.25">
      <c r="A29" t="s">
        <v>42</v>
      </c>
    </row>
  </sheetData>
  <mergeCells count="34">
    <mergeCell ref="B26:E26"/>
    <mergeCell ref="B12:E12"/>
    <mergeCell ref="R7:R10"/>
    <mergeCell ref="F6:L6"/>
    <mergeCell ref="B27:E27"/>
    <mergeCell ref="B20:E20"/>
    <mergeCell ref="B17:E17"/>
    <mergeCell ref="B18:E18"/>
    <mergeCell ref="A6:E11"/>
    <mergeCell ref="B22:E22"/>
    <mergeCell ref="B23:E23"/>
    <mergeCell ref="B25:E25"/>
    <mergeCell ref="B16:E16"/>
    <mergeCell ref="B13:E13"/>
    <mergeCell ref="B14:E14"/>
    <mergeCell ref="B15:E15"/>
    <mergeCell ref="B21:E21"/>
    <mergeCell ref="B19:E19"/>
    <mergeCell ref="P7:P10"/>
    <mergeCell ref="Q7:Q10"/>
    <mergeCell ref="B24:E24"/>
    <mergeCell ref="A2:AD2"/>
    <mergeCell ref="F7:F10"/>
    <mergeCell ref="G7:G10"/>
    <mergeCell ref="H7:H10"/>
    <mergeCell ref="I7:I10"/>
    <mergeCell ref="J7:J10"/>
    <mergeCell ref="K7:K10"/>
    <mergeCell ref="L7:L10"/>
    <mergeCell ref="M6:R6"/>
    <mergeCell ref="M7:M10"/>
    <mergeCell ref="N7:N10"/>
    <mergeCell ref="O7:O10"/>
    <mergeCell ref="A4:R5"/>
  </mergeCells>
  <pageMargins left="0.7" right="0.7" top="0.75" bottom="0.75" header="0.3" footer="0.3"/>
  <pageSetup paperSize="8" scale="72" orientation="landscape" r:id="rId1"/>
  <ignoredErrors>
    <ignoredError sqref="M27:R27 M12:R16 M22:R23 M25:R25" evalError="1" calculatedColumn="1"/>
    <ignoredError sqref="M17:M21 M24 N17:N21 N24 O17:O21 O24 P17:P21 P24 Q17:Q21 Q24 R17:R21 R2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CIVIL_CASES</vt:lpstr>
      <vt:lpstr>CESHTJE PENALE</vt:lpstr>
      <vt:lpstr>TOTAL_CASES</vt:lpstr>
      <vt:lpstr>AGE_PEND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Germinario</dc:creator>
  <cp:lastModifiedBy>GJYKATA</cp:lastModifiedBy>
  <cp:lastPrinted>2024-02-25T11:25:09Z</cp:lastPrinted>
  <dcterms:created xsi:type="dcterms:W3CDTF">2020-10-05T08:57:35Z</dcterms:created>
  <dcterms:modified xsi:type="dcterms:W3CDTF">2024-02-25T11:37:31Z</dcterms:modified>
</cp:coreProperties>
</file>