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0710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(2)'!$A$1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P19" i="10" l="1"/>
  <c r="N19" i="10"/>
  <c r="K8" i="8" l="1"/>
  <c r="K9" i="8"/>
  <c r="O13" i="7"/>
  <c r="M24" i="5"/>
  <c r="M26" i="9" l="1"/>
  <c r="R12" i="7" l="1"/>
  <c r="K15" i="10" l="1"/>
  <c r="P11" i="7" l="1"/>
  <c r="G11" i="7"/>
  <c r="O17" i="11" l="1"/>
  <c r="N17" i="11"/>
  <c r="M17" i="11"/>
  <c r="J7" i="11" l="1"/>
  <c r="I18" i="12"/>
  <c r="M22" i="9" l="1"/>
  <c r="M18" i="9"/>
  <c r="M14" i="9"/>
  <c r="K14" i="9"/>
  <c r="L14" i="9"/>
  <c r="J14" i="9"/>
  <c r="J10" i="9"/>
  <c r="K10" i="9"/>
  <c r="L10" i="9"/>
  <c r="M10" i="9"/>
  <c r="J6" i="9"/>
  <c r="L6" i="9"/>
  <c r="K6" i="9"/>
  <c r="M6" i="9"/>
  <c r="K15" i="9" l="1"/>
  <c r="L7" i="9"/>
  <c r="L15" i="9"/>
  <c r="L19" i="9"/>
  <c r="M7" i="9"/>
  <c r="K19" i="9"/>
  <c r="L16" i="12"/>
  <c r="L15" i="12"/>
  <c r="L14" i="12"/>
  <c r="K16" i="12"/>
  <c r="K15" i="12"/>
  <c r="K14" i="12"/>
  <c r="J16" i="12"/>
  <c r="J15" i="12"/>
  <c r="J14" i="12"/>
  <c r="L35" i="9" l="1"/>
  <c r="Q12" i="7" l="1"/>
  <c r="K19" i="12"/>
  <c r="L19" i="12"/>
  <c r="J19" i="12"/>
  <c r="K18" i="12"/>
  <c r="L18" i="12"/>
  <c r="M18" i="12"/>
  <c r="N18" i="12"/>
  <c r="O18" i="12"/>
  <c r="J18" i="12"/>
  <c r="M43" i="5"/>
  <c r="M44" i="5"/>
  <c r="M42" i="5"/>
  <c r="N16" i="5"/>
  <c r="N17" i="5"/>
  <c r="N15" i="5"/>
  <c r="R5" i="15"/>
  <c r="O20" i="2" l="1"/>
  <c r="O19" i="2"/>
  <c r="O18" i="2"/>
  <c r="O12" i="2"/>
  <c r="L39" i="9" l="1"/>
  <c r="M39" i="9"/>
  <c r="L23" i="9" l="1"/>
  <c r="L27" i="9" l="1"/>
  <c r="M27" i="9"/>
  <c r="K35" i="9"/>
  <c r="J30" i="9"/>
  <c r="K23" i="9"/>
  <c r="K27" i="9"/>
  <c r="K39" i="9"/>
  <c r="M35" i="9" l="1"/>
  <c r="M31" i="9"/>
  <c r="M23" i="9"/>
  <c r="M19" i="9"/>
  <c r="K7" i="9"/>
  <c r="K11" i="9"/>
  <c r="K31" i="9" l="1"/>
  <c r="L31" i="9"/>
  <c r="L11" i="9"/>
  <c r="L13" i="15" l="1"/>
  <c r="K13" i="15"/>
  <c r="J13" i="15"/>
  <c r="I13" i="15"/>
  <c r="L12" i="15"/>
  <c r="K12" i="15"/>
  <c r="J12" i="15"/>
  <c r="I12" i="15"/>
  <c r="Q11" i="15"/>
  <c r="L11" i="15"/>
  <c r="K11" i="15"/>
  <c r="J11" i="15"/>
  <c r="I11" i="15"/>
  <c r="L10" i="15"/>
  <c r="K10" i="15"/>
  <c r="J10" i="15"/>
  <c r="L9" i="15"/>
  <c r="K9" i="15"/>
  <c r="J9" i="15"/>
  <c r="I9" i="15"/>
  <c r="R6" i="15"/>
  <c r="R7" i="15"/>
  <c r="R8" i="15"/>
  <c r="R14" i="15"/>
  <c r="R15" i="15"/>
  <c r="R13" i="15" l="1"/>
  <c r="R9" i="15"/>
  <c r="R12" i="15"/>
  <c r="R11" i="15"/>
  <c r="R10" i="15"/>
  <c r="K14" i="10"/>
  <c r="J14" i="10"/>
  <c r="J15" i="10"/>
  <c r="J16" i="10"/>
  <c r="J13" i="10"/>
  <c r="M11" i="9"/>
  <c r="K10" i="8"/>
  <c r="K13" i="8"/>
  <c r="K14" i="8"/>
  <c r="K15" i="8"/>
  <c r="U18" i="8"/>
  <c r="U17" i="8"/>
  <c r="U16" i="8"/>
  <c r="P18" i="8"/>
  <c r="O18" i="8"/>
  <c r="N18" i="8"/>
  <c r="O17" i="8"/>
  <c r="P17" i="8"/>
  <c r="N17" i="8"/>
  <c r="O16" i="8"/>
  <c r="P16" i="8"/>
  <c r="N16" i="8"/>
  <c r="M16" i="8"/>
  <c r="S12" i="7"/>
  <c r="M11" i="7"/>
  <c r="S11" i="7" s="1"/>
  <c r="J11" i="7"/>
  <c r="R11" i="7" s="1"/>
  <c r="F13" i="7"/>
  <c r="N13" i="7"/>
  <c r="P13" i="7"/>
  <c r="E13" i="7"/>
  <c r="Q11" i="7"/>
  <c r="R17" i="12"/>
  <c r="R16" i="12"/>
  <c r="P15" i="12"/>
  <c r="P14" i="12"/>
  <c r="R14" i="12" s="1"/>
  <c r="R13" i="12"/>
  <c r="R12" i="12"/>
  <c r="R11" i="12"/>
  <c r="R10" i="12"/>
  <c r="F45" i="5"/>
  <c r="H45" i="5"/>
  <c r="H39" i="5" s="1"/>
  <c r="K45" i="5"/>
  <c r="K39" i="5" s="1"/>
  <c r="L45" i="5"/>
  <c r="L39" i="5" s="1"/>
  <c r="M45" i="5"/>
  <c r="M39" i="5" s="1"/>
  <c r="N45" i="5"/>
  <c r="N39" i="5" s="1"/>
  <c r="F39" i="5"/>
  <c r="D45" i="5"/>
  <c r="D39" i="5" s="1"/>
  <c r="J43" i="5"/>
  <c r="J44" i="5"/>
  <c r="J42" i="5"/>
  <c r="R13" i="7" l="1"/>
  <c r="J45" i="5"/>
  <c r="J39" i="5" s="1"/>
  <c r="S13" i="7"/>
  <c r="M15" i="9"/>
  <c r="K18" i="8"/>
  <c r="K16" i="8"/>
  <c r="K17" i="8"/>
  <c r="Q13" i="7"/>
  <c r="P18" i="12"/>
  <c r="R18" i="12" s="1"/>
  <c r="R15" i="12"/>
  <c r="R19" i="12" s="1"/>
  <c r="M25" i="5"/>
  <c r="M29" i="5" s="1"/>
  <c r="F25" i="5"/>
  <c r="F29" i="5" s="1"/>
  <c r="H25" i="5"/>
  <c r="H29" i="5" s="1"/>
  <c r="I25" i="5"/>
  <c r="K25" i="5"/>
  <c r="K29" i="5" s="1"/>
  <c r="L25" i="5"/>
  <c r="L29" i="5" s="1"/>
  <c r="D25" i="5"/>
  <c r="D29" i="5" s="1"/>
  <c r="J24" i="5"/>
  <c r="J25" i="5" s="1"/>
  <c r="J29" i="5" s="1"/>
  <c r="F22" i="5"/>
  <c r="H22" i="5"/>
  <c r="K22" i="5"/>
  <c r="D22" i="5"/>
  <c r="D38" i="5" s="1"/>
  <c r="D36" i="5" s="1"/>
  <c r="D50" i="5" s="1"/>
  <c r="M16" i="5"/>
  <c r="M17" i="5"/>
  <c r="M18" i="5"/>
  <c r="M19" i="5"/>
  <c r="M20" i="5"/>
  <c r="M21" i="5"/>
  <c r="M15" i="5"/>
  <c r="J16" i="5"/>
  <c r="J17" i="5"/>
  <c r="J18" i="5"/>
  <c r="J19" i="5"/>
  <c r="J20" i="5"/>
  <c r="J15" i="5"/>
  <c r="M11" i="11"/>
  <c r="N11" i="11"/>
  <c r="O11" i="11"/>
  <c r="I11" i="11"/>
  <c r="O13" i="11"/>
  <c r="N13" i="11"/>
  <c r="M13" i="11"/>
  <c r="O12" i="11"/>
  <c r="N12" i="11"/>
  <c r="M12" i="11"/>
  <c r="I12" i="11"/>
  <c r="I15" i="11" s="1"/>
  <c r="Q10" i="11"/>
  <c r="P9" i="11"/>
  <c r="L9" i="11"/>
  <c r="L13" i="11" s="1"/>
  <c r="K9" i="11"/>
  <c r="K13" i="11" s="1"/>
  <c r="J9" i="11"/>
  <c r="P8" i="11"/>
  <c r="P12" i="11" s="1"/>
  <c r="L8" i="11"/>
  <c r="K8" i="11"/>
  <c r="J8" i="11"/>
  <c r="P7" i="11"/>
  <c r="P11" i="11" s="1"/>
  <c r="L7" i="11"/>
  <c r="L11" i="11" s="1"/>
  <c r="K7" i="11"/>
  <c r="K11" i="11" s="1"/>
  <c r="N30" i="2"/>
  <c r="N29" i="2"/>
  <c r="N27" i="2"/>
  <c r="N28" i="2" s="1"/>
  <c r="N26" i="2"/>
  <c r="N19" i="2"/>
  <c r="N20" i="2"/>
  <c r="N21" i="2"/>
  <c r="N22" i="2"/>
  <c r="N23" i="2"/>
  <c r="N24" i="2"/>
  <c r="N18" i="2"/>
  <c r="L25" i="2"/>
  <c r="L33" i="2" s="1"/>
  <c r="L35" i="2" s="1"/>
  <c r="K32" i="2"/>
  <c r="K30" i="2"/>
  <c r="K29" i="2"/>
  <c r="K27" i="2"/>
  <c r="K26" i="2"/>
  <c r="K19" i="2"/>
  <c r="K20" i="2"/>
  <c r="K21" i="2"/>
  <c r="K22" i="2"/>
  <c r="K23" i="2"/>
  <c r="K24" i="2"/>
  <c r="K18" i="2"/>
  <c r="I28" i="2"/>
  <c r="I25" i="2"/>
  <c r="G28" i="2"/>
  <c r="G25" i="2"/>
  <c r="E32" i="2"/>
  <c r="E28" i="2"/>
  <c r="E25" i="2"/>
  <c r="L12" i="11" l="1"/>
  <c r="L16" i="11"/>
  <c r="K12" i="11"/>
  <c r="K16" i="11"/>
  <c r="J12" i="11"/>
  <c r="Q12" i="11" s="1"/>
  <c r="P13" i="11"/>
  <c r="P16" i="11" s="1"/>
  <c r="O15" i="11"/>
  <c r="K15" i="11"/>
  <c r="M15" i="11"/>
  <c r="N31" i="2"/>
  <c r="N15" i="11"/>
  <c r="K30" i="5"/>
  <c r="K33" i="5" s="1"/>
  <c r="L17" i="5" s="1"/>
  <c r="H38" i="5"/>
  <c r="H36" i="5" s="1"/>
  <c r="H50" i="5" s="1"/>
  <c r="N22" i="5"/>
  <c r="J22" i="5"/>
  <c r="J38" i="5" s="1"/>
  <c r="J36" i="5" s="1"/>
  <c r="J50" i="5" s="1"/>
  <c r="F38" i="5"/>
  <c r="F36" i="5" s="1"/>
  <c r="F50" i="5" s="1"/>
  <c r="F30" i="5"/>
  <c r="D30" i="5"/>
  <c r="E20" i="5"/>
  <c r="E18" i="5"/>
  <c r="E33" i="2"/>
  <c r="K38" i="5"/>
  <c r="K36" i="5" s="1"/>
  <c r="K50" i="5" s="1"/>
  <c r="M22" i="5"/>
  <c r="M38" i="5" s="1"/>
  <c r="M36" i="5" s="1"/>
  <c r="M50" i="5" s="1"/>
  <c r="H30" i="5"/>
  <c r="M33" i="2"/>
  <c r="O32" i="2"/>
  <c r="G32" i="2"/>
  <c r="N25" i="2"/>
  <c r="O25" i="2"/>
  <c r="K25" i="2"/>
  <c r="K33" i="2" s="1"/>
  <c r="K35" i="2" s="1"/>
  <c r="L15" i="11"/>
  <c r="Q7" i="11"/>
  <c r="Q11" i="11" s="1"/>
  <c r="Q9" i="11"/>
  <c r="J11" i="11"/>
  <c r="Q8" i="11"/>
  <c r="J13" i="11"/>
  <c r="J16" i="11" s="1"/>
  <c r="E35" i="2" l="1"/>
  <c r="F33" i="2" s="1"/>
  <c r="P15" i="11"/>
  <c r="P17" i="11" s="1"/>
  <c r="I33" i="2"/>
  <c r="J25" i="2" s="1"/>
  <c r="N32" i="2"/>
  <c r="N33" i="2" s="1"/>
  <c r="N35" i="2" s="1"/>
  <c r="L15" i="5"/>
  <c r="N30" i="5"/>
  <c r="L22" i="5"/>
  <c r="L30" i="5" s="1"/>
  <c r="L16" i="5"/>
  <c r="N50" i="5"/>
  <c r="J30" i="5"/>
  <c r="J33" i="5" s="1"/>
  <c r="G17" i="5"/>
  <c r="G21" i="5"/>
  <c r="G24" i="5"/>
  <c r="G25" i="5" s="1"/>
  <c r="G29" i="5" s="1"/>
  <c r="F33" i="5"/>
  <c r="D33" i="5"/>
  <c r="E30" i="5" s="1"/>
  <c r="M30" i="5"/>
  <c r="M33" i="5" s="1"/>
  <c r="N38" i="5" s="1"/>
  <c r="N36" i="5" s="1"/>
  <c r="H33" i="5"/>
  <c r="N33" i="5" s="1"/>
  <c r="G33" i="2"/>
  <c r="F27" i="2"/>
  <c r="M20" i="2"/>
  <c r="M19" i="2"/>
  <c r="M18" i="2"/>
  <c r="M25" i="2"/>
  <c r="Q13" i="11"/>
  <c r="Q16" i="11" s="1"/>
  <c r="J15" i="11"/>
  <c r="J20" i="2" l="1"/>
  <c r="J28" i="2"/>
  <c r="I35" i="2"/>
  <c r="O33" i="2"/>
  <c r="F25" i="2"/>
  <c r="F19" i="2"/>
  <c r="F24" i="2"/>
  <c r="F28" i="2"/>
  <c r="F20" i="2"/>
  <c r="F18" i="2"/>
  <c r="L38" i="5"/>
  <c r="L36" i="5" s="1"/>
  <c r="Q15" i="11"/>
  <c r="Q17" i="11"/>
  <c r="J18" i="2"/>
  <c r="J24" i="2"/>
  <c r="J32" i="2"/>
  <c r="J19" i="2"/>
  <c r="H32" i="2"/>
  <c r="H25" i="2"/>
  <c r="G15" i="5"/>
  <c r="G16" i="5"/>
  <c r="G39" i="5"/>
  <c r="G44" i="5"/>
  <c r="G42" i="5"/>
  <c r="G22" i="5"/>
  <c r="E42" i="5"/>
  <c r="E45" i="5" s="1"/>
  <c r="E39" i="5" s="1"/>
  <c r="E24" i="5"/>
  <c r="E25" i="5" s="1"/>
  <c r="E21" i="5"/>
  <c r="E29" i="5"/>
  <c r="E17" i="5"/>
  <c r="E15" i="5"/>
  <c r="E16" i="5"/>
  <c r="E22" i="5"/>
  <c r="E38" i="5" s="1"/>
  <c r="E36" i="5" s="1"/>
  <c r="I39" i="5"/>
  <c r="I44" i="5"/>
  <c r="I42" i="5"/>
  <c r="I15" i="5"/>
  <c r="I21" i="5"/>
  <c r="I17" i="5"/>
  <c r="I29" i="5"/>
  <c r="I16" i="5"/>
  <c r="I22" i="5"/>
  <c r="I38" i="5" s="1"/>
  <c r="I36" i="5" s="1"/>
  <c r="I30" i="5"/>
  <c r="H18" i="2"/>
  <c r="H27" i="2"/>
  <c r="H24" i="2"/>
  <c r="H20" i="2"/>
  <c r="G35" i="2"/>
  <c r="H19" i="2"/>
  <c r="H28" i="2"/>
  <c r="F13" i="2"/>
  <c r="G13" i="2"/>
  <c r="H33" i="2" s="1"/>
  <c r="H13" i="2"/>
  <c r="J33" i="2"/>
  <c r="J13" i="2"/>
  <c r="L15" i="2"/>
  <c r="M13" i="2"/>
  <c r="E13" i="2"/>
  <c r="E15" i="2" s="1"/>
  <c r="N12" i="2"/>
  <c r="O13" i="2" s="1"/>
  <c r="K12" i="2"/>
  <c r="K13" i="2" s="1"/>
  <c r="I45" i="5" l="1"/>
  <c r="G45" i="5"/>
  <c r="N13" i="2"/>
  <c r="G30" i="5" l="1"/>
  <c r="G38" i="5"/>
  <c r="G36" i="5" s="1"/>
</calcChain>
</file>

<file path=xl/sharedStrings.xml><?xml version="1.0" encoding="utf-8"?>
<sst xmlns="http://schemas.openxmlformats.org/spreadsheetml/2006/main" count="789" uniqueCount="275">
  <si>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</si>
  <si>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</si>
  <si>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</si>
  <si>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</si>
  <si>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</si>
  <si>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</si>
  <si>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</si>
  <si>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</si>
  <si>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</si>
  <si>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</si>
  <si>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</si>
  <si>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</si>
  <si>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</si>
  <si>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</si>
  <si>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</si>
  <si>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</si>
  <si>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</si>
  <si>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</si>
  <si>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</si>
  <si>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</si>
  <si>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</si>
  <si>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</si>
  <si>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</si>
  <si>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</si>
  <si>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</si>
  <si>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</si>
  <si>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</si>
  <si>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</si>
  <si>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</si>
  <si>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</si>
  <si>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</si>
  <si>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</si>
  <si>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</si>
  <si>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</si>
  <si>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</si>
  <si>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Emri</t>
  </si>
  <si>
    <t>Firma</t>
  </si>
  <si>
    <t>Data</t>
  </si>
  <si>
    <t xml:space="preserve"> </t>
  </si>
  <si>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</si>
  <si>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</si>
  <si>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</si>
  <si>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</si>
  <si>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</si>
  <si>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</si>
  <si>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</si>
  <si>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</si>
  <si>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</si>
  <si>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</si>
  <si>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</si>
  <si>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</si>
  <si>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</si>
  <si>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</si>
  <si>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</si>
  <si>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</si>
  <si>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</si>
  <si>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</si>
  <si>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</si>
  <si>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</si>
  <si>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</si>
  <si>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</si>
  <si>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</si>
  <si>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</si>
  <si>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</si>
  <si>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</si>
  <si>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</si>
  <si>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</si>
  <si>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</si>
  <si>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</si>
  <si>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</si>
  <si>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</si>
  <si>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</si>
  <si>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</si>
  <si>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</si>
  <si>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</si>
  <si>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</si>
  <si>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</si>
  <si>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 Shpenzime Korrente</t>
  </si>
  <si>
    <t>Kapitale të Patrupëzuara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</si>
  <si>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</si>
  <si>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</si>
  <si>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</si>
  <si>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</si>
  <si>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</si>
  <si>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</si>
  <si>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</si>
  <si>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</si>
  <si>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</si>
  <si>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</si>
  <si>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</si>
  <si>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</si>
  <si>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</si>
  <si>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</si>
  <si>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</si>
  <si>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</si>
  <si>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</si>
  <si>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</si>
  <si>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</si>
  <si>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</si>
  <si>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</si>
  <si>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</si>
  <si>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</si>
  <si>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</si>
  <si>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</si>
  <si>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</si>
  <si>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</si>
  <si>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</si>
  <si>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</si>
  <si>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</si>
  <si>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</si>
  <si>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</si>
  <si>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</si>
  <si>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</si>
  <si>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</si>
  <si>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</si>
  <si>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</si>
  <si>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</si>
  <si>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</si>
  <si>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</si>
  <si>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</si>
  <si>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</si>
  <si>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</si>
  <si>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</si>
  <si>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</si>
  <si>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</si>
  <si>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</si>
  <si>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</si>
  <si>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</si>
  <si>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</si>
  <si>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</si>
  <si>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</si>
  <si>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</si>
  <si>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</si>
  <si>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</si>
  <si>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</si>
  <si>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</si>
  <si>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</si>
  <si>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</si>
  <si>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</si>
  <si>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</si>
  <si>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</si>
  <si>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</si>
  <si>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</si>
  <si>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</si>
  <si>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</si>
  <si>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</si>
  <si>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</si>
  <si>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</si>
  <si>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</si>
  <si>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</si>
  <si>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</si>
  <si>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</si>
  <si>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</si>
  <si>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</si>
  <si>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</si>
  <si>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</si>
  <si>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</si>
  <si>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</si>
  <si>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</si>
  <si>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</si>
  <si>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</si>
  <si>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</si>
  <si>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</si>
  <si>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</si>
  <si>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</si>
  <si>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</si>
  <si>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</si>
  <si>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</si>
  <si>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</si>
  <si>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</si>
  <si>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</si>
  <si>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</si>
  <si>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</si>
  <si>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</si>
  <si>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</si>
  <si>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</si>
  <si>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</si>
  <si>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</si>
  <si>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</si>
  <si>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</si>
  <si>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</si>
  <si>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</si>
  <si>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</si>
  <si>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</si>
  <si>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</si>
  <si>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</si>
  <si>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</si>
  <si>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</si>
  <si>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</si>
  <si>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</si>
  <si>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</si>
  <si>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</si>
  <si>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</si>
  <si>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</si>
  <si>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</si>
  <si>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Viti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</si>
  <si>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</si>
  <si>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</si>
  <si>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</si>
  <si>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</si>
  <si>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</si>
  <si>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</si>
  <si>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</si>
  <si>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</si>
  <si>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</si>
  <si>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</si>
  <si>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</si>
  <si>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</si>
  <si>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</si>
  <si>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>Nëpunës Autorizues</t>
  </si>
  <si>
    <t>Nëpunës zbatues</t>
  </si>
  <si>
    <t>NËPUNËS AUTORIZUES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</si>
  <si>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</si>
  <si>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</si>
  <si>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</si>
  <si>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</si>
  <si>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</si>
  <si>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</si>
  <si>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</si>
  <si>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</si>
  <si>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</si>
  <si>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</si>
  <si>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</si>
  <si>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</si>
  <si>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06</t>
  </si>
  <si>
    <t>Nga të ardhurat jashtë limitit</t>
  </si>
  <si>
    <t>Te ardhura jashte limitit</t>
  </si>
  <si>
    <t>Çeshtje te gjykuara</t>
  </si>
  <si>
    <t>Nr</t>
  </si>
  <si>
    <t>Leke</t>
  </si>
  <si>
    <t>kostoja e produktit me buxhetin e rishikuar</t>
  </si>
  <si>
    <t xml:space="preserve">Realizimi faktitk </t>
  </si>
  <si>
    <t xml:space="preserve">Kostoja faktike </t>
  </si>
  <si>
    <t>Numër çështjesh</t>
  </si>
  <si>
    <t>ENTELA SELMANAJ</t>
  </si>
  <si>
    <t>ARTUR SHEHU</t>
  </si>
  <si>
    <t>Nëpunësi Autorizues</t>
  </si>
  <si>
    <t>Viti paraardhës 2024</t>
  </si>
  <si>
    <t>Plani Fillestar
 Vjetor 
Viti 2025</t>
  </si>
  <si>
    <t>Plani Vjetor
 i Rishikuar
 Viti 2025</t>
  </si>
  <si>
    <t>Buxheti Vjetor 
Plan Fillestar 
Viti 2025</t>
  </si>
  <si>
    <t>Buxheti Vjetor 
Plan i Rishikuar 
Viti 2025</t>
  </si>
  <si>
    <t xml:space="preserve">vlera në lekë  e planit  të fillimit të vitit </t>
  </si>
  <si>
    <t xml:space="preserve">Numri i çështjeve të planifikuara  në fillim të vitit </t>
  </si>
  <si>
    <t xml:space="preserve">Numri i rishikuar i çështjeve </t>
  </si>
  <si>
    <t xml:space="preserve">Buxheti i rishikuar </t>
  </si>
  <si>
    <t>(pa investimet)</t>
  </si>
  <si>
    <t xml:space="preserve">Fakti i numrit të çështjeve </t>
  </si>
  <si>
    <t>Gjykata e Shkallës së Parë e Juridiksionit të Përgjithshëm Gjirokastër</t>
  </si>
  <si>
    <t>Gjykata e Shkallës së Parë e Juridiksionit të Përgjithshëm Gjirokastër                                                                                                                                                                                                                                                                                                                                                                                në/lekë</t>
  </si>
  <si>
    <t>Gjykata e Shkallës së Parë e Juridiksionit të Përgjithshëm Gjirokastër                                                                                                                                                                                                                                                                                                                                                                                                                                                                                     në/lekë</t>
  </si>
  <si>
    <t>Numër paisjesh</t>
  </si>
  <si>
    <t xml:space="preserve">             08.09.2025</t>
  </si>
  <si>
    <t xml:space="preserve">              08.09.2025</t>
  </si>
  <si>
    <t>Periudha e Raportimit  08-2025 ( 4 -Mujori i dytë 2025)</t>
  </si>
  <si>
    <r>
      <rPr>
        <b/>
        <sz val="10"/>
        <color rgb="FFFF0000"/>
        <rFont val="Times New Roman"/>
        <family val="1"/>
      </rPr>
      <t>Periudha e Raportimit  08-2025 ( 4 -Mujori i dytë 2025)</t>
    </r>
    <r>
      <rPr>
        <b/>
        <sz val="10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 xml:space="preserve">                               Aneksi 3.2  Deviacioni kostos për njësi në vite</t>
    </r>
  </si>
  <si>
    <t>Periudha e Raportimit  08-2025 (4 - Mujori i dytë 2025)</t>
  </si>
  <si>
    <t>Periudha e Raportimit  08- 2025.( 4 - Mujori i dytë 2025)</t>
  </si>
  <si>
    <t>Periudha e Raportimit 8-20225 ( 4 -Mujori i dytë 2025)                                                                                                                                                                                                                                                                              Gjykata e Shkallës së Parë e Juridiksionit të Përgjithshëm Gjirokastër</t>
  </si>
  <si>
    <t>Periudha e Raportimit  8-2025 ( 4 -Mujori i dytë 2025)                                                                                                                                                                                                                                                                                     Gjykata e Shkallës së Parë e Juridiksionit të Përgjithshëm Gjirokastër</t>
  </si>
  <si>
    <t>Periudha e Raportimit  8-2025 ( 4 -Mujori i dytë 2025)</t>
  </si>
  <si>
    <t>nr çështjeve</t>
  </si>
  <si>
    <t>lloji i çështjeve të rregjistruara</t>
  </si>
  <si>
    <t>civile themeli</t>
  </si>
  <si>
    <t>penale themeli</t>
  </si>
  <si>
    <t>civile të veçanta</t>
  </si>
  <si>
    <t>penale të veçanta</t>
  </si>
  <si>
    <t>penale paraprake</t>
  </si>
  <si>
    <t>urdhra ekzekutimi</t>
  </si>
  <si>
    <t>masa sigurimi</t>
  </si>
  <si>
    <t>Totali çështje të rregjistruara</t>
  </si>
  <si>
    <t>Të përfunduara</t>
  </si>
  <si>
    <t>Totali çështje të përfunduara</t>
  </si>
  <si>
    <t>kërkesat penale</t>
  </si>
  <si>
    <t>urdhra mbrojtje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</si>
</sst>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0"/>
    <numFmt numFmtId="166" formatCode="_(* #,##0_);_(* \(#,##0\);_(* &quot;-&quot;??_);_(@_)"/>
  </numFmts>
  <fonts count="59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sz val="7"/>
      <color rgb="FF000000"/>
      <name val="Calibri"/>
      <family val="2"/>
    </font>
    <font>
      <b/>
      <sz val="12"/>
      <color rgb="FF080808"/>
      <name val="Arial"/>
      <family val="2"/>
    </font>
    <font>
      <sz val="12"/>
      <color rgb="FF080808"/>
      <name val="Arial"/>
      <family val="2"/>
    </font>
    <font>
      <sz val="10"/>
      <color rgb="FF000000"/>
      <name val="Calibri"/>
      <family val="2"/>
    </font>
    <font>
      <sz val="10"/>
      <name val="Times New Roman"/>
      <family val="1"/>
    </font>
    <font>
      <b/>
      <i/>
      <sz val="10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rgb="FF000000"/>
      <name val="Calibri"/>
      <family val="2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8"/>
      <color rgb="FF000000"/>
      <name val="Arial"/>
      <family val="2"/>
    </font>
    <font>
      <sz val="10"/>
      <color rgb="FFFF000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/>
  </cellStyleXfs>
  <cellXfs count="401">
    <xf numFmtId="0" fontId="0" fillId="0" borderId="0" xfId="0"/>
    <xf numFmtId="0" fontId="0" fillId="22" borderId="2" xfId="3" applyNumberFormat="1" applyFont="1" applyFill="1" applyBorder="1" applyAlignment="1" applyProtection="1">
      <alignment wrapText="1"/>
      <protection locked="0"/>
    </xf>
    <xf numFmtId="0" fontId="2" fillId="22" borderId="2" xfId="3" applyNumberFormat="1" applyFont="1" applyFill="1" applyBorder="1" applyAlignment="1" applyProtection="1">
      <alignment horizontal="left" vertical="top"/>
    </xf>
    <xf numFmtId="0" fontId="3" fillId="22" borderId="2" xfId="3"/>
    <xf numFmtId="0" fontId="5" fillId="23" borderId="58" xfId="3" applyNumberFormat="1" applyFont="1" applyFill="1" applyBorder="1" applyAlignment="1" applyProtection="1">
      <alignment horizontal="center" vertical="center" wrapText="1"/>
    </xf>
    <xf numFmtId="0" fontId="5" fillId="23" borderId="61" xfId="3" applyNumberFormat="1" applyFont="1" applyFill="1" applyBorder="1" applyAlignment="1" applyProtection="1">
      <alignment horizontal="center" vertical="center" wrapText="1"/>
    </xf>
    <xf numFmtId="0" fontId="6" fillId="22" borderId="64" xfId="3" applyNumberFormat="1" applyFont="1" applyFill="1" applyBorder="1" applyAlignment="1" applyProtection="1">
      <alignment horizontal="center" vertical="center" wrapText="1"/>
    </xf>
    <xf numFmtId="0" fontId="7" fillId="22" borderId="64" xfId="3" applyNumberFormat="1" applyFont="1" applyFill="1" applyBorder="1" applyAlignment="1" applyProtection="1">
      <alignment horizontal="center" vertical="center" wrapText="1"/>
    </xf>
    <xf numFmtId="0" fontId="7" fillId="22" borderId="68" xfId="3" applyNumberFormat="1" applyFont="1" applyFill="1" applyBorder="1" applyAlignment="1" applyProtection="1">
      <alignment horizontal="center" vertical="center"/>
    </xf>
    <xf numFmtId="0" fontId="8" fillId="22" borderId="9" xfId="3" applyNumberFormat="1" applyFont="1" applyFill="1" applyBorder="1" applyAlignment="1" applyProtection="1">
      <alignment horizontal="center" vertical="center" wrapText="1"/>
    </xf>
    <xf numFmtId="0" fontId="8" fillId="22" borderId="69" xfId="3" applyNumberFormat="1" applyFont="1" applyFill="1" applyBorder="1" applyAlignment="1" applyProtection="1">
      <alignment horizontal="center" vertical="center" wrapText="1"/>
    </xf>
    <xf numFmtId="0" fontId="8" fillId="22" borderId="67" xfId="3" applyNumberFormat="1" applyFont="1" applyFill="1" applyBorder="1" applyAlignment="1" applyProtection="1">
      <alignment horizontal="center" vertical="center"/>
    </xf>
    <xf numFmtId="0" fontId="10" fillId="22" borderId="64" xfId="3" applyNumberFormat="1" applyFont="1" applyFill="1" applyBorder="1" applyAlignment="1" applyProtection="1">
      <alignment horizontal="center" vertical="center" wrapText="1"/>
    </xf>
    <xf numFmtId="0" fontId="13" fillId="24" borderId="2" xfId="3" applyNumberFormat="1" applyFont="1" applyFill="1" applyBorder="1" applyAlignment="1" applyProtection="1">
      <alignment horizontal="left" vertical="center"/>
    </xf>
    <xf numFmtId="0" fontId="15" fillId="22" borderId="6" xfId="3" applyNumberFormat="1" applyFont="1" applyFill="1" applyBorder="1" applyAlignment="1" applyProtection="1">
      <alignment horizontal="left" vertical="center"/>
    </xf>
    <xf numFmtId="0" fontId="16" fillId="22" borderId="9" xfId="3" applyNumberFormat="1" applyFont="1" applyFill="1" applyBorder="1" applyAlignment="1" applyProtection="1">
      <alignment horizontal="center" vertical="center"/>
    </xf>
    <xf numFmtId="0" fontId="17" fillId="22" borderId="78" xfId="3" applyFont="1" applyFill="1" applyBorder="1" applyAlignment="1" applyProtection="1">
      <alignment horizontal="center"/>
      <protection locked="0"/>
    </xf>
    <xf numFmtId="0" fontId="16" fillId="22" borderId="76" xfId="3" applyNumberFormat="1" applyFont="1" applyFill="1" applyBorder="1" applyAlignment="1" applyProtection="1">
      <alignment vertical="center" wrapText="1"/>
    </xf>
    <xf numFmtId="0" fontId="16" fillId="22" borderId="56" xfId="3" applyNumberFormat="1" applyFont="1" applyFill="1" applyBorder="1" applyAlignment="1" applyProtection="1">
      <alignment horizontal="center" vertical="center"/>
    </xf>
    <xf numFmtId="0" fontId="18" fillId="24" borderId="56" xfId="3" applyNumberFormat="1" applyFont="1" applyFill="1" applyBorder="1" applyAlignment="1" applyProtection="1">
      <alignment horizontal="left" vertical="center" wrapText="1"/>
    </xf>
    <xf numFmtId="3" fontId="16" fillId="24" borderId="56" xfId="3" applyNumberFormat="1" applyFont="1" applyFill="1" applyBorder="1" applyAlignment="1" applyProtection="1">
      <alignment horizontal="right" vertical="center"/>
    </xf>
    <xf numFmtId="0" fontId="16" fillId="24" borderId="56" xfId="3" applyNumberFormat="1" applyFont="1" applyFill="1" applyBorder="1" applyAlignment="1" applyProtection="1">
      <alignment horizontal="left" vertical="center" wrapText="1"/>
    </xf>
    <xf numFmtId="0" fontId="19" fillId="25" borderId="56" xfId="3" applyNumberFormat="1" applyFont="1" applyFill="1" applyBorder="1" applyAlignment="1" applyProtection="1">
      <alignment horizontal="left" vertical="center" wrapText="1"/>
    </xf>
    <xf numFmtId="0" fontId="18" fillId="25" borderId="56" xfId="3" applyNumberFormat="1" applyFont="1" applyFill="1" applyBorder="1" applyAlignment="1" applyProtection="1">
      <alignment horizontal="left" vertical="center" wrapText="1"/>
    </xf>
    <xf numFmtId="3" fontId="19" fillId="25" borderId="56" xfId="3" applyNumberFormat="1" applyFont="1" applyFill="1" applyBorder="1" applyAlignment="1" applyProtection="1">
      <alignment horizontal="right" vertical="center"/>
    </xf>
    <xf numFmtId="0" fontId="5" fillId="25" borderId="56" xfId="3" applyNumberFormat="1" applyFont="1" applyFill="1" applyBorder="1" applyAlignment="1" applyProtection="1">
      <alignment horizontal="left" vertical="center" wrapText="1"/>
    </xf>
    <xf numFmtId="0" fontId="16" fillId="25" borderId="56" xfId="3" applyNumberFormat="1" applyFont="1" applyFill="1" applyBorder="1" applyAlignment="1" applyProtection="1">
      <alignment horizontal="left" vertical="center" wrapText="1"/>
    </xf>
    <xf numFmtId="3" fontId="5" fillId="25" borderId="56" xfId="3" applyNumberFormat="1" applyFont="1" applyFill="1" applyBorder="1" applyAlignment="1" applyProtection="1">
      <alignment horizontal="right" vertical="center"/>
    </xf>
    <xf numFmtId="0" fontId="16" fillId="22" borderId="73" xfId="3" applyNumberFormat="1" applyFont="1" applyFill="1" applyBorder="1" applyAlignment="1" applyProtection="1">
      <alignment horizontal="center" vertical="center"/>
    </xf>
    <xf numFmtId="0" fontId="16" fillId="22" borderId="73" xfId="3" applyNumberFormat="1" applyFont="1" applyFill="1" applyBorder="1" applyAlignment="1" applyProtection="1">
      <alignment horizontal="left" vertical="center"/>
    </xf>
    <xf numFmtId="0" fontId="16" fillId="22" borderId="73" xfId="3" applyNumberFormat="1" applyFont="1" applyFill="1" applyBorder="1" applyAlignment="1" applyProtection="1">
      <alignment horizontal="right" vertical="center" wrapText="1"/>
    </xf>
    <xf numFmtId="3" fontId="16" fillId="22" borderId="73" xfId="3" applyNumberFormat="1" applyFont="1" applyFill="1" applyBorder="1" applyAlignment="1" applyProtection="1">
      <alignment horizontal="right" vertical="center"/>
    </xf>
    <xf numFmtId="0" fontId="16" fillId="22" borderId="73" xfId="3" applyNumberFormat="1" applyFont="1" applyFill="1" applyBorder="1" applyAlignment="1" applyProtection="1">
      <alignment horizontal="right" vertical="center"/>
    </xf>
    <xf numFmtId="9" fontId="16" fillId="22" borderId="74" xfId="2" applyFont="1" applyFill="1" applyBorder="1" applyAlignment="1" applyProtection="1">
      <alignment horizontal="right" vertical="center"/>
    </xf>
    <xf numFmtId="0" fontId="20" fillId="22" borderId="71" xfId="3" applyNumberFormat="1" applyFont="1" applyFill="1" applyBorder="1" applyAlignment="1" applyProtection="1">
      <alignment horizontal="center" vertical="center"/>
    </xf>
    <xf numFmtId="0" fontId="16" fillId="22" borderId="72" xfId="3" applyNumberFormat="1" applyFont="1" applyFill="1" applyBorder="1" applyAlignment="1" applyProtection="1">
      <alignment horizontal="left" vertical="center" wrapText="1"/>
    </xf>
    <xf numFmtId="3" fontId="16" fillId="22" borderId="73" xfId="3" applyNumberFormat="1" applyFont="1" applyFill="1" applyBorder="1" applyAlignment="1" applyProtection="1">
      <alignment horizontal="right" vertical="center" wrapText="1"/>
    </xf>
    <xf numFmtId="0" fontId="16" fillId="22" borderId="9" xfId="3" applyNumberFormat="1" applyFont="1" applyFill="1" applyBorder="1" applyAlignment="1" applyProtection="1">
      <alignment vertical="center" wrapText="1"/>
    </xf>
    <xf numFmtId="3" fontId="16" fillId="22" borderId="74" xfId="3" applyNumberFormat="1" applyFont="1" applyFill="1" applyBorder="1" applyAlignment="1" applyProtection="1">
      <alignment horizontal="right" vertical="center"/>
    </xf>
    <xf numFmtId="0" fontId="0" fillId="0" borderId="2" xfId="3" applyNumberFormat="1" applyFont="1" applyFill="1" applyBorder="1" applyAlignment="1" applyProtection="1">
      <alignment wrapText="1"/>
      <protection locked="0"/>
    </xf>
    <xf numFmtId="3" fontId="16" fillId="0" borderId="57" xfId="3" applyNumberFormat="1" applyFont="1" applyFill="1" applyBorder="1" applyAlignment="1" applyProtection="1">
      <alignment horizontal="right" vertical="center"/>
    </xf>
    <xf numFmtId="3" fontId="19" fillId="0" borderId="57" xfId="3" applyNumberFormat="1" applyFont="1" applyFill="1" applyBorder="1" applyAlignment="1" applyProtection="1">
      <alignment horizontal="right" vertical="center"/>
    </xf>
    <xf numFmtId="3" fontId="5" fillId="0" borderId="57" xfId="3" applyNumberFormat="1" applyFont="1" applyFill="1" applyBorder="1" applyAlignment="1" applyProtection="1">
      <alignment horizontal="right" vertical="center"/>
    </xf>
    <xf numFmtId="3" fontId="19" fillId="0" borderId="56" xfId="3" applyNumberFormat="1" applyFont="1" applyFill="1" applyBorder="1" applyAlignment="1" applyProtection="1">
      <alignment horizontal="right" vertical="center"/>
    </xf>
    <xf numFmtId="0" fontId="3" fillId="0" borderId="2" xfId="3" applyFill="1"/>
    <xf numFmtId="3" fontId="16" fillId="0" borderId="94" xfId="3" applyNumberFormat="1" applyFont="1" applyFill="1" applyBorder="1" applyAlignment="1" applyProtection="1">
      <alignment horizontal="right" vertical="center"/>
    </xf>
    <xf numFmtId="3" fontId="16" fillId="0" borderId="95" xfId="3" applyNumberFormat="1" applyFont="1" applyFill="1" applyBorder="1" applyAlignment="1" applyProtection="1">
      <alignment horizontal="right" vertical="center"/>
    </xf>
    <xf numFmtId="0" fontId="16" fillId="0" borderId="56" xfId="3" applyNumberFormat="1" applyFont="1" applyFill="1" applyBorder="1" applyAlignment="1" applyProtection="1">
      <alignment horizontal="left" vertical="center" wrapText="1"/>
    </xf>
    <xf numFmtId="0" fontId="18" fillId="0" borderId="56" xfId="3" applyNumberFormat="1" applyFont="1" applyFill="1" applyBorder="1" applyAlignment="1" applyProtection="1">
      <alignment horizontal="left" vertical="center" wrapText="1"/>
    </xf>
    <xf numFmtId="3" fontId="16" fillId="0" borderId="56" xfId="3" applyNumberFormat="1" applyFont="1" applyFill="1" applyBorder="1" applyAlignment="1" applyProtection="1">
      <alignment horizontal="right" vertical="center"/>
    </xf>
    <xf numFmtId="0" fontId="19" fillId="0" borderId="56" xfId="3" applyNumberFormat="1" applyFont="1" applyFill="1" applyBorder="1" applyAlignment="1" applyProtection="1">
      <alignment horizontal="left" vertical="center" wrapText="1"/>
    </xf>
    <xf numFmtId="0" fontId="5" fillId="0" borderId="56" xfId="3" applyNumberFormat="1" applyFont="1" applyFill="1" applyBorder="1" applyAlignment="1" applyProtection="1">
      <alignment horizontal="left" vertical="center" wrapText="1"/>
    </xf>
    <xf numFmtId="3" fontId="5" fillId="0" borderId="56" xfId="3" applyNumberFormat="1" applyFont="1" applyFill="1" applyBorder="1" applyAlignment="1" applyProtection="1">
      <alignment horizontal="right" vertical="center"/>
    </xf>
    <xf numFmtId="0" fontId="21" fillId="22" borderId="2" xfId="3" applyNumberFormat="1" applyFont="1" applyFill="1" applyBorder="1" applyAlignment="1" applyProtection="1">
      <alignment wrapText="1"/>
      <protection locked="0"/>
    </xf>
    <xf numFmtId="0" fontId="22" fillId="22" borderId="2" xfId="3" applyNumberFormat="1" applyFont="1" applyFill="1" applyBorder="1" applyAlignment="1" applyProtection="1">
      <alignment horizontal="left" vertical="top"/>
    </xf>
    <xf numFmtId="0" fontId="21" fillId="22" borderId="2" xfId="3" applyFont="1"/>
    <xf numFmtId="0" fontId="25" fillId="23" borderId="15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 wrapText="1"/>
    </xf>
    <xf numFmtId="0" fontId="25" fillId="23" borderId="16" xfId="3" applyNumberFormat="1" applyFont="1" applyFill="1" applyBorder="1" applyAlignment="1" applyProtection="1">
      <alignment horizontal="center" vertical="center" wrapText="1"/>
    </xf>
    <xf numFmtId="0" fontId="25" fillId="23" borderId="17" xfId="3" applyNumberFormat="1" applyFont="1" applyFill="1" applyBorder="1" applyAlignment="1" applyProtection="1">
      <alignment horizontal="center" vertical="center" wrapText="1"/>
    </xf>
    <xf numFmtId="0" fontId="25" fillId="23" borderId="18" xfId="3" applyNumberFormat="1" applyFont="1" applyFill="1" applyBorder="1" applyAlignment="1" applyProtection="1">
      <alignment horizontal="center" vertical="center" wrapText="1"/>
    </xf>
    <xf numFmtId="0" fontId="25" fillId="23" borderId="19" xfId="3" applyNumberFormat="1" applyFont="1" applyFill="1" applyBorder="1" applyAlignment="1" applyProtection="1">
      <alignment horizontal="center" vertical="center" wrapText="1"/>
    </xf>
    <xf numFmtId="0" fontId="25" fillId="23" borderId="20" xfId="3" applyNumberFormat="1" applyFont="1" applyFill="1" applyBorder="1" applyAlignment="1" applyProtection="1">
      <alignment horizontal="center" vertical="center" wrapText="1"/>
    </xf>
    <xf numFmtId="0" fontId="25" fillId="23" borderId="21" xfId="3" applyNumberFormat="1" applyFont="1" applyFill="1" applyBorder="1" applyAlignment="1" applyProtection="1">
      <alignment horizontal="center" vertical="center"/>
    </xf>
    <xf numFmtId="0" fontId="25" fillId="23" borderId="22" xfId="3" applyNumberFormat="1" applyFont="1" applyFill="1" applyBorder="1" applyAlignment="1" applyProtection="1">
      <alignment horizontal="center" vertical="center"/>
    </xf>
    <xf numFmtId="0" fontId="26" fillId="22" borderId="24" xfId="3" applyNumberFormat="1" applyFont="1" applyFill="1" applyBorder="1" applyAlignment="1" applyProtection="1">
      <alignment horizontal="center" vertical="center"/>
    </xf>
    <xf numFmtId="0" fontId="26" fillId="22" borderId="25" xfId="3" applyNumberFormat="1" applyFont="1" applyFill="1" applyBorder="1" applyAlignment="1" applyProtection="1">
      <alignment horizontal="center" vertical="center"/>
    </xf>
    <xf numFmtId="0" fontId="26" fillId="22" borderId="26" xfId="3" applyNumberFormat="1" applyFont="1" applyFill="1" applyBorder="1" applyAlignment="1" applyProtection="1">
      <alignment horizontal="center" vertical="center"/>
    </xf>
    <xf numFmtId="0" fontId="26" fillId="22" borderId="27" xfId="3" applyNumberFormat="1" applyFont="1" applyFill="1" applyBorder="1" applyAlignment="1" applyProtection="1">
      <alignment horizontal="center" vertical="center"/>
    </xf>
    <xf numFmtId="0" fontId="27" fillId="22" borderId="28" xfId="3" applyNumberFormat="1" applyFont="1" applyFill="1" applyBorder="1" applyAlignment="1" applyProtection="1">
      <alignment horizontal="center" vertical="center"/>
    </xf>
    <xf numFmtId="0" fontId="27" fillId="22" borderId="29" xfId="3" applyNumberFormat="1" applyFont="1" applyFill="1" applyBorder="1" applyAlignment="1" applyProtection="1">
      <alignment horizontal="center" vertical="center"/>
    </xf>
    <xf numFmtId="0" fontId="26" fillId="22" borderId="30" xfId="3" applyNumberFormat="1" applyFont="1" applyFill="1" applyBorder="1" applyAlignment="1" applyProtection="1">
      <alignment horizontal="center" vertical="center"/>
    </xf>
    <xf numFmtId="0" fontId="28" fillId="24" borderId="32" xfId="3" applyNumberFormat="1" applyFont="1" applyFill="1" applyBorder="1" applyAlignment="1" applyProtection="1">
      <alignment horizontal="left" vertical="center" wrapText="1"/>
    </xf>
    <xf numFmtId="3" fontId="28" fillId="24" borderId="32" xfId="3" applyNumberFormat="1" applyFont="1" applyFill="1" applyBorder="1" applyAlignment="1" applyProtection="1">
      <alignment horizontal="right" vertical="center"/>
    </xf>
    <xf numFmtId="9" fontId="28" fillId="24" borderId="32" xfId="2" applyFont="1" applyFill="1" applyBorder="1" applyAlignment="1" applyProtection="1">
      <alignment horizontal="right" vertical="center"/>
    </xf>
    <xf numFmtId="9" fontId="28" fillId="24" borderId="33" xfId="2" applyFont="1" applyFill="1" applyBorder="1" applyAlignment="1" applyProtection="1">
      <alignment horizontal="right" vertical="center"/>
    </xf>
    <xf numFmtId="0" fontId="29" fillId="24" borderId="32" xfId="3" applyNumberFormat="1" applyFont="1" applyFill="1" applyBorder="1" applyAlignment="1" applyProtection="1">
      <alignment horizontal="left" vertical="center" wrapText="1"/>
    </xf>
    <xf numFmtId="3" fontId="29" fillId="24" borderId="32" xfId="3" applyNumberFormat="1" applyFont="1" applyFill="1" applyBorder="1" applyAlignment="1" applyProtection="1">
      <alignment horizontal="right" vertical="center"/>
    </xf>
    <xf numFmtId="9" fontId="29" fillId="24" borderId="32" xfId="2" applyFont="1" applyFill="1" applyBorder="1" applyAlignment="1" applyProtection="1">
      <alignment horizontal="right" vertical="center"/>
    </xf>
    <xf numFmtId="4" fontId="29" fillId="24" borderId="32" xfId="3" applyNumberFormat="1" applyFont="1" applyFill="1" applyBorder="1" applyAlignment="1" applyProtection="1">
      <alignment horizontal="right" vertical="center"/>
    </xf>
    <xf numFmtId="3" fontId="29" fillId="24" borderId="33" xfId="3" applyNumberFormat="1" applyFont="1" applyFill="1" applyBorder="1" applyAlignment="1" applyProtection="1">
      <alignment horizontal="right" vertical="center"/>
    </xf>
    <xf numFmtId="0" fontId="26" fillId="22" borderId="35" xfId="3" applyNumberFormat="1" applyFont="1" applyFill="1" applyBorder="1" applyAlignment="1" applyProtection="1">
      <alignment horizontal="center" vertical="center"/>
    </xf>
    <xf numFmtId="0" fontId="26" fillId="22" borderId="36" xfId="3" applyNumberFormat="1" applyFont="1" applyFill="1" applyBorder="1" applyAlignment="1" applyProtection="1">
      <alignment horizontal="center" vertical="center"/>
    </xf>
    <xf numFmtId="0" fontId="26" fillId="22" borderId="37" xfId="3" applyNumberFormat="1" applyFont="1" applyFill="1" applyBorder="1" applyAlignment="1" applyProtection="1">
      <alignment horizontal="center" vertical="center"/>
    </xf>
    <xf numFmtId="0" fontId="26" fillId="22" borderId="38" xfId="3" applyNumberFormat="1" applyFont="1" applyFill="1" applyBorder="1" applyAlignment="1" applyProtection="1">
      <alignment horizontal="center" vertical="center"/>
    </xf>
    <xf numFmtId="0" fontId="28" fillId="24" borderId="8" xfId="3" applyNumberFormat="1" applyFont="1" applyFill="1" applyBorder="1" applyAlignment="1" applyProtection="1">
      <alignment horizontal="center" vertical="center"/>
    </xf>
    <xf numFmtId="0" fontId="28" fillId="24" borderId="9" xfId="3" applyNumberFormat="1" applyFont="1" applyFill="1" applyBorder="1" applyAlignment="1" applyProtection="1">
      <alignment horizontal="left" vertical="center" wrapText="1"/>
    </xf>
    <xf numFmtId="3" fontId="28" fillId="24" borderId="9" xfId="3" applyNumberFormat="1" applyFont="1" applyFill="1" applyBorder="1" applyAlignment="1" applyProtection="1">
      <alignment horizontal="right" vertical="center"/>
    </xf>
    <xf numFmtId="9" fontId="28" fillId="24" borderId="9" xfId="2" applyFont="1" applyFill="1" applyBorder="1" applyAlignment="1" applyProtection="1">
      <alignment horizontal="right" vertical="center"/>
    </xf>
    <xf numFmtId="4" fontId="28" fillId="24" borderId="9" xfId="3" applyNumberFormat="1" applyFont="1" applyFill="1" applyBorder="1" applyAlignment="1" applyProtection="1">
      <alignment horizontal="right" vertical="center"/>
    </xf>
    <xf numFmtId="9" fontId="28" fillId="24" borderId="10" xfId="2" applyFont="1" applyFill="1" applyBorder="1" applyAlignment="1" applyProtection="1">
      <alignment horizontal="right" vertical="center"/>
    </xf>
    <xf numFmtId="166" fontId="28" fillId="24" borderId="9" xfId="1" applyNumberFormat="1" applyFont="1" applyFill="1" applyBorder="1" applyAlignment="1" applyProtection="1">
      <alignment horizontal="right" vertical="center"/>
    </xf>
    <xf numFmtId="0" fontId="29" fillId="24" borderId="9" xfId="3" applyNumberFormat="1" applyFont="1" applyFill="1" applyBorder="1" applyAlignment="1" applyProtection="1">
      <alignment horizontal="left" vertical="center" wrapText="1"/>
    </xf>
    <xf numFmtId="4" fontId="29" fillId="24" borderId="9" xfId="3" applyNumberFormat="1" applyFont="1" applyFill="1" applyBorder="1" applyAlignment="1" applyProtection="1">
      <alignment horizontal="right" vertical="center"/>
    </xf>
    <xf numFmtId="9" fontId="29" fillId="24" borderId="9" xfId="2" applyFont="1" applyFill="1" applyBorder="1" applyAlignment="1" applyProtection="1">
      <alignment horizontal="right" vertical="center"/>
    </xf>
    <xf numFmtId="3" fontId="29" fillId="24" borderId="9" xfId="3" applyNumberFormat="1" applyFont="1" applyFill="1" applyBorder="1" applyAlignment="1" applyProtection="1">
      <alignment horizontal="right" vertical="center"/>
    </xf>
    <xf numFmtId="166" fontId="29" fillId="24" borderId="9" xfId="1" applyNumberFormat="1" applyFont="1" applyFill="1" applyBorder="1" applyAlignment="1" applyProtection="1">
      <alignment horizontal="right" vertical="center"/>
    </xf>
    <xf numFmtId="9" fontId="29" fillId="24" borderId="10" xfId="2" applyFont="1" applyFill="1" applyBorder="1" applyAlignment="1" applyProtection="1">
      <alignment horizontal="right" vertical="center"/>
    </xf>
    <xf numFmtId="3" fontId="28" fillId="24" borderId="10" xfId="3" applyNumberFormat="1" applyFont="1" applyFill="1" applyBorder="1" applyAlignment="1" applyProtection="1">
      <alignment horizontal="right" vertical="center"/>
    </xf>
    <xf numFmtId="3" fontId="29" fillId="24" borderId="10" xfId="3" applyNumberFormat="1" applyFont="1" applyFill="1" applyBorder="1" applyAlignment="1" applyProtection="1">
      <alignment horizontal="right" vertical="center"/>
    </xf>
    <xf numFmtId="0" fontId="30" fillId="23" borderId="40" xfId="3" applyNumberFormat="1" applyFont="1" applyFill="1" applyBorder="1" applyAlignment="1" applyProtection="1">
      <alignment horizontal="center" vertical="center"/>
    </xf>
    <xf numFmtId="0" fontId="30" fillId="23" borderId="40" xfId="3" applyNumberFormat="1" applyFont="1" applyFill="1" applyBorder="1" applyAlignment="1" applyProtection="1">
      <alignment horizontal="right" vertical="center"/>
    </xf>
    <xf numFmtId="0" fontId="28" fillId="23" borderId="40" xfId="3" applyNumberFormat="1" applyFont="1" applyFill="1" applyBorder="1" applyAlignment="1" applyProtection="1">
      <alignment horizontal="right" vertical="center"/>
    </xf>
    <xf numFmtId="0" fontId="28" fillId="23" borderId="41" xfId="3" applyNumberFormat="1" applyFont="1" applyFill="1" applyBorder="1" applyAlignment="1" applyProtection="1">
      <alignment horizontal="right" vertical="center"/>
    </xf>
    <xf numFmtId="0" fontId="22" fillId="22" borderId="2" xfId="3" applyNumberFormat="1" applyFont="1" applyFill="1" applyBorder="1" applyAlignment="1" applyProtection="1">
      <alignment horizontal="left" vertical="top"/>
    </xf>
    <xf numFmtId="0" fontId="32" fillId="22" borderId="6" xfId="3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>
      <alignment wrapText="1"/>
      <protection locked="0"/>
    </xf>
    <xf numFmtId="0" fontId="34" fillId="3" borderId="1" xfId="0" applyNumberFormat="1" applyFont="1" applyFill="1" applyBorder="1" applyAlignment="1" applyProtection="1">
      <alignment horizontal="left" vertical="top"/>
    </xf>
    <xf numFmtId="0" fontId="21" fillId="0" borderId="0" xfId="0" applyFont="1"/>
    <xf numFmtId="0" fontId="38" fillId="2" borderId="0" xfId="0" applyNumberFormat="1" applyFont="1" applyFill="1" applyBorder="1" applyAlignment="1" applyProtection="1">
      <alignment wrapText="1"/>
      <protection locked="0"/>
    </xf>
    <xf numFmtId="3" fontId="21" fillId="0" borderId="0" xfId="0" applyNumberFormat="1" applyFont="1"/>
    <xf numFmtId="0" fontId="34" fillId="22" borderId="2" xfId="3" applyNumberFormat="1" applyFont="1" applyFill="1" applyBorder="1" applyAlignment="1" applyProtection="1">
      <alignment horizontal="left" vertical="top"/>
    </xf>
    <xf numFmtId="0" fontId="35" fillId="22" borderId="2" xfId="3" applyNumberFormat="1" applyFont="1" applyFill="1" applyBorder="1" applyAlignment="1" applyProtection="1">
      <alignment horizontal="center" vertical="top"/>
    </xf>
    <xf numFmtId="0" fontId="34" fillId="22" borderId="2" xfId="3" applyNumberFormat="1" applyFont="1" applyFill="1" applyBorder="1" applyAlignment="1" applyProtection="1">
      <alignment horizontal="left" vertical="top"/>
    </xf>
    <xf numFmtId="0" fontId="36" fillId="22" borderId="79" xfId="3" applyNumberFormat="1" applyFont="1" applyFill="1" applyBorder="1" applyAlignment="1" applyProtection="1">
      <alignment horizontal="center" vertical="center" wrapText="1"/>
    </xf>
    <xf numFmtId="0" fontId="36" fillId="22" borderId="80" xfId="3" applyNumberFormat="1" applyFont="1" applyFill="1" applyBorder="1" applyAlignment="1" applyProtection="1">
      <alignment horizontal="center" vertical="center" wrapText="1"/>
    </xf>
    <xf numFmtId="0" fontId="36" fillId="22" borderId="80" xfId="3" applyNumberFormat="1" applyFont="1" applyFill="1" applyBorder="1" applyAlignment="1" applyProtection="1">
      <alignment horizontal="center" vertical="center"/>
    </xf>
    <xf numFmtId="0" fontId="36" fillId="22" borderId="81" xfId="3" applyNumberFormat="1" applyFont="1" applyFill="1" applyBorder="1" applyAlignment="1" applyProtection="1">
      <alignment horizontal="center" vertical="center"/>
    </xf>
    <xf numFmtId="0" fontId="28" fillId="22" borderId="8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left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3" fontId="28" fillId="22" borderId="10" xfId="3" applyNumberFormat="1" applyFont="1" applyFill="1" applyBorder="1" applyAlignment="1" applyProtection="1">
      <alignment horizontal="right" vertical="center"/>
    </xf>
    <xf numFmtId="9" fontId="28" fillId="22" borderId="9" xfId="2" applyFont="1" applyFill="1" applyBorder="1" applyAlignment="1" applyProtection="1">
      <alignment horizontal="right" vertical="center"/>
    </xf>
    <xf numFmtId="9" fontId="28" fillId="22" borderId="10" xfId="2" applyFont="1" applyFill="1" applyBorder="1" applyAlignment="1" applyProtection="1">
      <alignment horizontal="right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0" fontId="24" fillId="23" borderId="42" xfId="3" applyNumberFormat="1" applyFont="1" applyFill="1" applyBorder="1" applyAlignment="1" applyProtection="1">
      <alignment horizontal="left" vertical="center"/>
    </xf>
    <xf numFmtId="0" fontId="25" fillId="23" borderId="45" xfId="3" applyNumberFormat="1" applyFont="1" applyFill="1" applyBorder="1" applyAlignment="1" applyProtection="1">
      <alignment horizontal="right" vertical="center"/>
    </xf>
    <xf numFmtId="165" fontId="25" fillId="23" borderId="46" xfId="3" applyNumberFormat="1" applyFont="1" applyFill="1" applyBorder="1" applyAlignment="1" applyProtection="1">
      <alignment horizontal="left" vertical="center"/>
    </xf>
    <xf numFmtId="0" fontId="28" fillId="24" borderId="9" xfId="3" applyNumberFormat="1" applyFont="1" applyFill="1" applyBorder="1" applyAlignment="1" applyProtection="1">
      <alignment horizontal="left" vertical="center"/>
    </xf>
    <xf numFmtId="0" fontId="29" fillId="24" borderId="8" xfId="3" applyNumberFormat="1" applyFont="1" applyFill="1" applyBorder="1" applyAlignment="1" applyProtection="1">
      <alignment horizontal="center" vertical="center"/>
    </xf>
    <xf numFmtId="0" fontId="29" fillId="24" borderId="9" xfId="3" applyNumberFormat="1" applyFont="1" applyFill="1" applyBorder="1" applyAlignment="1" applyProtection="1">
      <alignment horizontal="left" vertical="center"/>
    </xf>
    <xf numFmtId="0" fontId="30" fillId="24" borderId="8" xfId="3" applyNumberFormat="1" applyFont="1" applyFill="1" applyBorder="1" applyAlignment="1" applyProtection="1">
      <alignment horizontal="center" vertical="center"/>
    </xf>
    <xf numFmtId="0" fontId="30" fillId="24" borderId="9" xfId="3" applyNumberFormat="1" applyFont="1" applyFill="1" applyBorder="1" applyAlignment="1" applyProtection="1">
      <alignment horizontal="left" vertical="center"/>
    </xf>
    <xf numFmtId="4" fontId="30" fillId="24" borderId="9" xfId="3" applyNumberFormat="1" applyFont="1" applyFill="1" applyBorder="1" applyAlignment="1" applyProtection="1">
      <alignment horizontal="right" vertical="center"/>
    </xf>
    <xf numFmtId="9" fontId="30" fillId="24" borderId="9" xfId="2" applyFont="1" applyFill="1" applyBorder="1" applyAlignment="1" applyProtection="1">
      <alignment horizontal="right" vertical="center"/>
    </xf>
    <xf numFmtId="3" fontId="30" fillId="24" borderId="10" xfId="3" applyNumberFormat="1" applyFont="1" applyFill="1" applyBorder="1" applyAlignment="1" applyProtection="1">
      <alignment horizontal="right" vertical="center"/>
    </xf>
    <xf numFmtId="0" fontId="30" fillId="24" borderId="9" xfId="3" applyNumberFormat="1" applyFont="1" applyFill="1" applyBorder="1" applyAlignment="1" applyProtection="1">
      <alignment horizontal="left" vertical="center" wrapText="1"/>
    </xf>
    <xf numFmtId="0" fontId="40" fillId="24" borderId="9" xfId="3" applyNumberFormat="1" applyFont="1" applyFill="1" applyBorder="1" applyAlignment="1" applyProtection="1">
      <alignment horizontal="left" vertical="center" wrapText="1"/>
    </xf>
    <xf numFmtId="4" fontId="40" fillId="24" borderId="9" xfId="3" applyNumberFormat="1" applyFont="1" applyFill="1" applyBorder="1" applyAlignment="1" applyProtection="1">
      <alignment horizontal="right" vertical="center"/>
    </xf>
    <xf numFmtId="9" fontId="40" fillId="24" borderId="9" xfId="2" applyFont="1" applyFill="1" applyBorder="1" applyAlignment="1" applyProtection="1">
      <alignment horizontal="right" vertical="center"/>
    </xf>
    <xf numFmtId="0" fontId="33" fillId="22" borderId="90" xfId="3" applyNumberFormat="1" applyFont="1" applyFill="1" applyBorder="1" applyAlignment="1" applyProtection="1">
      <alignment horizontal="left" vertical="center"/>
    </xf>
    <xf numFmtId="0" fontId="32" fillId="22" borderId="2" xfId="3" applyNumberFormat="1" applyFont="1" applyFill="1" applyBorder="1" applyAlignment="1" applyProtection="1">
      <alignment horizontal="left" vertical="center"/>
    </xf>
    <xf numFmtId="0" fontId="36" fillId="22" borderId="2" xfId="3" applyNumberFormat="1" applyFont="1" applyFill="1" applyBorder="1" applyAlignment="1" applyProtection="1">
      <alignment horizontal="left" vertical="center"/>
    </xf>
    <xf numFmtId="0" fontId="36" fillId="22" borderId="3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/>
    </xf>
    <xf numFmtId="0" fontId="36" fillId="22" borderId="5" xfId="3" applyNumberFormat="1" applyFont="1" applyFill="1" applyBorder="1" applyAlignment="1" applyProtection="1">
      <alignment horizontal="center" vertical="center"/>
    </xf>
    <xf numFmtId="0" fontId="36" fillId="22" borderId="6" xfId="3" applyNumberFormat="1" applyFont="1" applyFill="1" applyBorder="1" applyAlignment="1" applyProtection="1">
      <alignment horizontal="center" vertical="center"/>
    </xf>
    <xf numFmtId="0" fontId="36" fillId="22" borderId="7" xfId="3" applyNumberFormat="1" applyFont="1" applyFill="1" applyBorder="1" applyAlignment="1" applyProtection="1">
      <alignment horizontal="center" vertical="center"/>
    </xf>
    <xf numFmtId="0" fontId="41" fillId="22" borderId="3" xfId="3" applyNumberFormat="1" applyFont="1" applyFill="1" applyBorder="1" applyAlignment="1" applyProtection="1">
      <alignment horizontal="center" vertical="center" wrapText="1"/>
    </xf>
    <xf numFmtId="0" fontId="41" fillId="22" borderId="4" xfId="3" applyNumberFormat="1" applyFont="1" applyFill="1" applyBorder="1" applyAlignment="1" applyProtection="1">
      <alignment horizontal="center" vertical="center" wrapText="1"/>
    </xf>
    <xf numFmtId="0" fontId="41" fillId="22" borderId="6" xfId="3" applyNumberFormat="1" applyFont="1" applyFill="1" applyBorder="1" applyAlignment="1" applyProtection="1">
      <alignment horizontal="center" vertical="center" wrapText="1"/>
    </xf>
    <xf numFmtId="0" fontId="42" fillId="22" borderId="6" xfId="3" applyNumberFormat="1" applyFont="1" applyFill="1" applyBorder="1" applyAlignment="1" applyProtection="1">
      <alignment horizontal="center" vertical="center" wrapText="1"/>
    </xf>
    <xf numFmtId="0" fontId="41" fillId="22" borderId="7" xfId="3" applyNumberFormat="1" applyFont="1" applyFill="1" applyBorder="1" applyAlignment="1" applyProtection="1">
      <alignment horizontal="center" vertical="center" wrapText="1"/>
    </xf>
    <xf numFmtId="49" fontId="28" fillId="22" borderId="9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0" fontId="24" fillId="23" borderId="11" xfId="3" applyNumberFormat="1" applyFont="1" applyFill="1" applyBorder="1" applyAlignment="1" applyProtection="1">
      <alignment horizontal="left" vertical="center" wrapText="1"/>
    </xf>
    <xf numFmtId="0" fontId="24" fillId="23" borderId="12" xfId="3" applyNumberFormat="1" applyFont="1" applyFill="1" applyBorder="1" applyAlignment="1" applyProtection="1">
      <alignment horizontal="left" vertical="center" wrapText="1"/>
    </xf>
    <xf numFmtId="0" fontId="24" fillId="23" borderId="42" xfId="3" applyNumberFormat="1" applyFont="1" applyFill="1" applyBorder="1" applyAlignment="1" applyProtection="1">
      <alignment horizontal="left" vertical="center" wrapText="1"/>
    </xf>
    <xf numFmtId="0" fontId="24" fillId="23" borderId="43" xfId="3" applyNumberFormat="1" applyFont="1" applyFill="1" applyBorder="1" applyAlignment="1" applyProtection="1">
      <alignment horizontal="left" vertical="center" wrapText="1"/>
    </xf>
    <xf numFmtId="0" fontId="25" fillId="23" borderId="51" xfId="3" applyNumberFormat="1" applyFont="1" applyFill="1" applyBorder="1" applyAlignment="1" applyProtection="1">
      <alignment horizontal="center" vertical="center" wrapText="1"/>
    </xf>
    <xf numFmtId="0" fontId="25" fillId="23" borderId="52" xfId="3" applyNumberFormat="1" applyFont="1" applyFill="1" applyBorder="1" applyAlignment="1" applyProtection="1">
      <alignment horizontal="center" vertical="center" wrapText="1"/>
    </xf>
    <xf numFmtId="0" fontId="25" fillId="23" borderId="53" xfId="3" applyNumberFormat="1" applyFont="1" applyFill="1" applyBorder="1" applyAlignment="1" applyProtection="1">
      <alignment horizontal="center" vertical="center" wrapText="1"/>
    </xf>
    <xf numFmtId="0" fontId="25" fillId="23" borderId="14" xfId="3" applyNumberFormat="1" applyFont="1" applyFill="1" applyBorder="1" applyAlignment="1" applyProtection="1">
      <alignment horizontal="center" vertical="center"/>
    </xf>
    <xf numFmtId="0" fontId="26" fillId="22" borderId="54" xfId="3" applyNumberFormat="1" applyFont="1" applyFill="1" applyBorder="1" applyAlignment="1" applyProtection="1">
      <alignment horizontal="center" vertical="center"/>
    </xf>
    <xf numFmtId="166" fontId="28" fillId="22" borderId="9" xfId="1" applyNumberFormat="1" applyFont="1" applyFill="1" applyBorder="1" applyAlignment="1" applyProtection="1">
      <alignment horizontal="right" vertical="center"/>
    </xf>
    <xf numFmtId="0" fontId="28" fillId="22" borderId="9" xfId="3" applyNumberFormat="1" applyFont="1" applyFill="1" applyBorder="1" applyAlignment="1" applyProtection="1">
      <alignment horizontal="right" vertical="center"/>
    </xf>
    <xf numFmtId="3" fontId="28" fillId="22" borderId="10" xfId="3" applyNumberFormat="1" applyFont="1" applyFill="1" applyBorder="1" applyAlignment="1" applyProtection="1">
      <alignment horizontal="right" vertical="center" wrapText="1"/>
    </xf>
    <xf numFmtId="166" fontId="26" fillId="22" borderId="25" xfId="1" applyNumberFormat="1" applyFont="1" applyFill="1" applyBorder="1" applyAlignment="1" applyProtection="1">
      <alignment horizontal="center" vertical="center"/>
    </xf>
    <xf numFmtId="0" fontId="37" fillId="22" borderId="6" xfId="3" applyNumberFormat="1" applyFont="1" applyFill="1" applyBorder="1" applyAlignment="1" applyProtection="1">
      <alignment horizontal="center" vertical="center" wrapText="1"/>
    </xf>
    <xf numFmtId="0" fontId="37" fillId="22" borderId="7" xfId="3" applyNumberFormat="1" applyFont="1" applyFill="1" applyBorder="1" applyAlignment="1" applyProtection="1">
      <alignment horizontal="center" vertical="center" wrapText="1"/>
    </xf>
    <xf numFmtId="0" fontId="28" fillId="22" borderId="76" xfId="3" applyNumberFormat="1" applyFont="1" applyFill="1" applyBorder="1" applyAlignment="1" applyProtection="1">
      <alignment vertical="center" wrapText="1"/>
    </xf>
    <xf numFmtId="0" fontId="28" fillId="22" borderId="77" xfId="3" applyNumberFormat="1" applyFont="1" applyFill="1" applyBorder="1" applyAlignment="1" applyProtection="1">
      <alignment vertical="center" wrapText="1"/>
    </xf>
    <xf numFmtId="3" fontId="28" fillId="0" borderId="9" xfId="3" applyNumberFormat="1" applyFont="1" applyFill="1" applyBorder="1" applyAlignment="1" applyProtection="1">
      <alignment horizontal="right" vertical="center"/>
    </xf>
    <xf numFmtId="0" fontId="21" fillId="0" borderId="2" xfId="3" applyNumberFormat="1" applyFont="1" applyFill="1" applyBorder="1" applyAlignment="1" applyProtection="1">
      <alignment wrapText="1"/>
      <protection locked="0"/>
    </xf>
    <xf numFmtId="165" fontId="36" fillId="22" borderId="4" xfId="3" applyNumberFormat="1" applyFont="1" applyFill="1" applyBorder="1" applyAlignment="1" applyProtection="1">
      <alignment horizontal="center" vertical="center" wrapText="1"/>
    </xf>
    <xf numFmtId="0" fontId="28" fillId="22" borderId="56" xfId="3" applyNumberFormat="1" applyFont="1" applyFill="1" applyBorder="1" applyAlignment="1" applyProtection="1">
      <alignment horizontal="center" vertical="center"/>
    </xf>
    <xf numFmtId="0" fontId="21" fillId="0" borderId="2" xfId="3" applyFont="1" applyFill="1"/>
    <xf numFmtId="0" fontId="22" fillId="22" borderId="2" xfId="3" applyNumberFormat="1" applyFont="1" applyFill="1" applyBorder="1" applyAlignment="1" applyProtection="1">
      <alignment horizontal="left" vertical="top"/>
    </xf>
    <xf numFmtId="0" fontId="33" fillId="22" borderId="93" xfId="0" applyNumberFormat="1" applyFont="1" applyFill="1" applyBorder="1" applyAlignment="1" applyProtection="1">
      <alignment horizontal="center" vertical="center" wrapText="1"/>
    </xf>
    <xf numFmtId="0" fontId="33" fillId="22" borderId="93" xfId="0" applyNumberFormat="1" applyFont="1" applyFill="1" applyBorder="1" applyAlignment="1" applyProtection="1">
      <alignment horizontal="center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43" fillId="23" borderId="40" xfId="3" applyNumberFormat="1" applyFont="1" applyFill="1" applyBorder="1" applyAlignment="1" applyProtection="1">
      <alignment horizontal="right" vertical="center"/>
    </xf>
    <xf numFmtId="0" fontId="44" fillId="23" borderId="40" xfId="3" applyNumberFormat="1" applyFont="1" applyFill="1" applyBorder="1" applyAlignment="1" applyProtection="1">
      <alignment horizontal="right" vertical="center"/>
    </xf>
    <xf numFmtId="0" fontId="1" fillId="22" borderId="55" xfId="0" applyNumberFormat="1" applyFont="1" applyFill="1" applyBorder="1" applyAlignment="1" applyProtection="1">
      <alignment horizontal="center" vertical="center"/>
    </xf>
    <xf numFmtId="0" fontId="1" fillId="22" borderId="56" xfId="0" applyNumberFormat="1" applyFont="1" applyFill="1" applyBorder="1" applyAlignment="1" applyProtection="1">
      <alignment horizontal="center" vertical="center"/>
    </xf>
    <xf numFmtId="0" fontId="1" fillId="22" borderId="56" xfId="0" applyNumberFormat="1" applyFont="1" applyFill="1" applyBorder="1" applyAlignment="1" applyProtection="1">
      <alignment horizontal="left" vertical="center" wrapText="1"/>
    </xf>
    <xf numFmtId="0" fontId="1" fillId="24" borderId="56" xfId="0" applyNumberFormat="1" applyFont="1" applyFill="1" applyBorder="1" applyAlignment="1" applyProtection="1">
      <alignment horizontal="left" vertical="center" wrapText="1"/>
    </xf>
    <xf numFmtId="0" fontId="1" fillId="22" borderId="2" xfId="0" applyNumberFormat="1" applyFont="1" applyFill="1" applyBorder="1" applyAlignment="1" applyProtection="1">
      <alignment horizontal="center" vertical="center"/>
    </xf>
    <xf numFmtId="0" fontId="1" fillId="22" borderId="2" xfId="0" applyNumberFormat="1" applyFont="1" applyFill="1" applyBorder="1" applyAlignment="1" applyProtection="1">
      <alignment horizontal="left" vertical="center" wrapText="1"/>
    </xf>
    <xf numFmtId="0" fontId="1" fillId="24" borderId="2" xfId="0" applyNumberFormat="1" applyFont="1" applyFill="1" applyBorder="1" applyAlignment="1" applyProtection="1">
      <alignment horizontal="left" vertical="center" wrapText="1"/>
    </xf>
    <xf numFmtId="0" fontId="46" fillId="22" borderId="6" xfId="0" applyNumberFormat="1" applyFont="1" applyFill="1" applyBorder="1" applyAlignment="1" applyProtection="1">
      <alignment horizontal="left" vertical="center"/>
    </xf>
    <xf numFmtId="0" fontId="46" fillId="22" borderId="90" xfId="0" applyNumberFormat="1" applyFont="1" applyFill="1" applyBorder="1" applyAlignment="1" applyProtection="1">
      <alignment horizontal="left" vertical="center"/>
    </xf>
    <xf numFmtId="0" fontId="47" fillId="24" borderId="32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wrapText="1"/>
      <protection locked="0"/>
    </xf>
    <xf numFmtId="0" fontId="28" fillId="15" borderId="2" xfId="0" applyNumberFormat="1" applyFont="1" applyFill="1" applyBorder="1" applyAlignment="1" applyProtection="1">
      <alignment horizontal="center" vertical="center"/>
    </xf>
    <xf numFmtId="0" fontId="38" fillId="2" borderId="2" xfId="0" applyNumberFormat="1" applyFont="1" applyFill="1" applyBorder="1" applyAlignment="1" applyProtection="1">
      <alignment wrapText="1"/>
      <protection locked="0"/>
    </xf>
    <xf numFmtId="0" fontId="28" fillId="15" borderId="99" xfId="0" applyNumberFormat="1" applyFont="1" applyFill="1" applyBorder="1" applyAlignment="1" applyProtection="1">
      <alignment horizontal="center" vertical="center"/>
    </xf>
    <xf numFmtId="0" fontId="28" fillId="16" borderId="93" xfId="0" applyNumberFormat="1" applyFont="1" applyFill="1" applyBorder="1" applyAlignment="1" applyProtection="1">
      <alignment horizontal="center" vertical="center"/>
    </xf>
    <xf numFmtId="0" fontId="28" fillId="17" borderId="93" xfId="0" applyNumberFormat="1" applyFont="1" applyFill="1" applyBorder="1" applyAlignment="1" applyProtection="1">
      <alignment horizontal="left" vertical="center" wrapText="1"/>
    </xf>
    <xf numFmtId="0" fontId="28" fillId="18" borderId="93" xfId="0" applyNumberFormat="1" applyFont="1" applyFill="1" applyBorder="1" applyAlignment="1" applyProtection="1">
      <alignment horizontal="left" vertical="center"/>
    </xf>
    <xf numFmtId="3" fontId="28" fillId="19" borderId="93" xfId="0" applyNumberFormat="1" applyFont="1" applyFill="1" applyBorder="1" applyAlignment="1" applyProtection="1">
      <alignment horizontal="right" vertical="center"/>
    </xf>
    <xf numFmtId="9" fontId="28" fillId="19" borderId="93" xfId="2" applyFont="1" applyFill="1" applyBorder="1" applyAlignment="1" applyProtection="1">
      <alignment horizontal="right" vertical="center"/>
    </xf>
    <xf numFmtId="9" fontId="28" fillId="20" borderId="93" xfId="2" applyFont="1" applyFill="1" applyBorder="1" applyAlignment="1" applyProtection="1">
      <alignment horizontal="right" vertical="center"/>
    </xf>
    <xf numFmtId="0" fontId="38" fillId="2" borderId="93" xfId="0" applyNumberFormat="1" applyFont="1" applyFill="1" applyBorder="1" applyAlignment="1" applyProtection="1">
      <alignment wrapText="1"/>
      <protection locked="0"/>
    </xf>
    <xf numFmtId="0" fontId="1" fillId="22" borderId="8" xfId="0" applyNumberFormat="1" applyFont="1" applyFill="1" applyBorder="1" applyAlignment="1" applyProtection="1">
      <alignment horizontal="center" vertical="center"/>
    </xf>
    <xf numFmtId="0" fontId="1" fillId="22" borderId="9" xfId="0" applyNumberFormat="1" applyFont="1" applyFill="1" applyBorder="1" applyAlignment="1" applyProtection="1">
      <alignment horizontal="center" vertical="center"/>
    </xf>
    <xf numFmtId="0" fontId="1" fillId="22" borderId="9" xfId="0" applyNumberFormat="1" applyFont="1" applyFill="1" applyBorder="1" applyAlignment="1" applyProtection="1">
      <alignment horizontal="left" vertical="center" wrapText="1"/>
    </xf>
    <xf numFmtId="0" fontId="1" fillId="22" borderId="9" xfId="0" applyNumberFormat="1" applyFont="1" applyFill="1" applyBorder="1" applyAlignment="1" applyProtection="1">
      <alignment horizontal="left" vertical="center"/>
    </xf>
    <xf numFmtId="0" fontId="36" fillId="10" borderId="93" xfId="0" applyNumberFormat="1" applyFont="1" applyFill="1" applyBorder="1" applyAlignment="1" applyProtection="1">
      <alignment horizontal="center" vertical="center"/>
    </xf>
    <xf numFmtId="0" fontId="36" fillId="11" borderId="93" xfId="0" applyNumberFormat="1" applyFont="1" applyFill="1" applyBorder="1" applyAlignment="1" applyProtection="1">
      <alignment horizontal="center" vertical="center"/>
    </xf>
    <xf numFmtId="0" fontId="36" fillId="12" borderId="93" xfId="0" applyNumberFormat="1" applyFont="1" applyFill="1" applyBorder="1" applyAlignment="1" applyProtection="1">
      <alignment horizontal="center" vertical="center" wrapText="1"/>
    </xf>
    <xf numFmtId="0" fontId="37" fillId="13" borderId="93" xfId="0" applyNumberFormat="1" applyFont="1" applyFill="1" applyBorder="1" applyAlignment="1" applyProtection="1">
      <alignment horizontal="center" vertical="center" wrapText="1"/>
    </xf>
    <xf numFmtId="0" fontId="36" fillId="14" borderId="93" xfId="0" applyNumberFormat="1" applyFont="1" applyFill="1" applyBorder="1" applyAlignment="1" applyProtection="1">
      <alignment horizontal="center" vertical="center" wrapText="1"/>
    </xf>
    <xf numFmtId="0" fontId="28" fillId="15" borderId="93" xfId="0" applyNumberFormat="1" applyFont="1" applyFill="1" applyBorder="1" applyAlignment="1" applyProtection="1">
      <alignment horizontal="center" vertical="center"/>
    </xf>
    <xf numFmtId="0" fontId="1" fillId="22" borderId="93" xfId="0" applyNumberFormat="1" applyFont="1" applyFill="1" applyBorder="1" applyAlignment="1" applyProtection="1">
      <alignment horizontal="center" vertical="center"/>
    </xf>
    <xf numFmtId="0" fontId="1" fillId="22" borderId="93" xfId="0" applyNumberFormat="1" applyFont="1" applyFill="1" applyBorder="1" applyAlignment="1" applyProtection="1">
      <alignment horizontal="left" vertical="center" wrapText="1"/>
    </xf>
    <xf numFmtId="0" fontId="1" fillId="22" borderId="93" xfId="0" applyNumberFormat="1" applyFont="1" applyFill="1" applyBorder="1" applyAlignment="1" applyProtection="1">
      <alignment horizontal="left" vertical="center"/>
    </xf>
    <xf numFmtId="0" fontId="33" fillId="22" borderId="93" xfId="0" applyNumberFormat="1" applyFont="1" applyFill="1" applyBorder="1" applyAlignment="1" applyProtection="1">
      <alignment horizontal="left" vertical="center"/>
    </xf>
    <xf numFmtId="0" fontId="31" fillId="21" borderId="93" xfId="0" applyNumberFormat="1" applyFont="1" applyFill="1" applyBorder="1" applyAlignment="1" applyProtection="1">
      <alignment horizontal="center" vertical="center" wrapText="1"/>
    </xf>
    <xf numFmtId="0" fontId="42" fillId="22" borderId="3" xfId="3" applyNumberFormat="1" applyFont="1" applyFill="1" applyBorder="1" applyAlignment="1" applyProtection="1">
      <alignment horizontal="center" vertical="center" wrapText="1"/>
    </xf>
    <xf numFmtId="0" fontId="42" fillId="22" borderId="4" xfId="3" applyNumberFormat="1" applyFont="1" applyFill="1" applyBorder="1" applyAlignment="1" applyProtection="1">
      <alignment horizontal="center" vertical="center" wrapText="1"/>
    </xf>
    <xf numFmtId="14" fontId="33" fillId="22" borderId="93" xfId="0" applyNumberFormat="1" applyFont="1" applyFill="1" applyBorder="1" applyAlignment="1" applyProtection="1">
      <alignment horizontal="center" vertical="center"/>
    </xf>
    <xf numFmtId="1" fontId="28" fillId="22" borderId="9" xfId="2" applyNumberFormat="1" applyFont="1" applyFill="1" applyBorder="1" applyAlignment="1" applyProtection="1">
      <alignment horizontal="right" vertical="center"/>
    </xf>
    <xf numFmtId="1" fontId="28" fillId="22" borderId="9" xfId="3" applyNumberFormat="1" applyFont="1" applyFill="1" applyBorder="1" applyAlignment="1" applyProtection="1">
      <alignment horizontal="right" vertical="center"/>
    </xf>
    <xf numFmtId="0" fontId="17" fillId="22" borderId="106" xfId="3" applyFont="1" applyFill="1" applyBorder="1" applyAlignment="1" applyProtection="1">
      <alignment horizontal="center"/>
      <protection locked="0"/>
    </xf>
    <xf numFmtId="0" fontId="48" fillId="22" borderId="73" xfId="3" applyNumberFormat="1" applyFont="1" applyFill="1" applyBorder="1" applyAlignment="1" applyProtection="1">
      <alignment horizontal="left" vertical="center"/>
    </xf>
    <xf numFmtId="3" fontId="48" fillId="22" borderId="73" xfId="3" applyNumberFormat="1" applyFont="1" applyFill="1" applyBorder="1" applyAlignment="1" applyProtection="1">
      <alignment horizontal="right" vertical="center" wrapText="1"/>
    </xf>
    <xf numFmtId="3" fontId="48" fillId="22" borderId="73" xfId="3" applyNumberFormat="1" applyFont="1" applyFill="1" applyBorder="1" applyAlignment="1" applyProtection="1">
      <alignment horizontal="right" vertical="center"/>
    </xf>
    <xf numFmtId="9" fontId="48" fillId="22" borderId="74" xfId="2" applyFont="1" applyFill="1" applyBorder="1" applyAlignment="1" applyProtection="1">
      <alignment horizontal="right" vertical="center"/>
    </xf>
    <xf numFmtId="0" fontId="49" fillId="22" borderId="8" xfId="0" applyNumberFormat="1" applyFont="1" applyFill="1" applyBorder="1" applyAlignment="1" applyProtection="1">
      <alignment horizontal="center" vertical="center"/>
    </xf>
    <xf numFmtId="0" fontId="50" fillId="22" borderId="9" xfId="0" applyNumberFormat="1" applyFont="1" applyFill="1" applyBorder="1" applyAlignment="1" applyProtection="1">
      <alignment horizontal="left" vertical="center" wrapText="1"/>
    </xf>
    <xf numFmtId="0" fontId="51" fillId="22" borderId="9" xfId="0" applyNumberFormat="1" applyFont="1" applyFill="1" applyBorder="1" applyAlignment="1" applyProtection="1">
      <alignment horizontal="left" vertical="center"/>
    </xf>
    <xf numFmtId="4" fontId="29" fillId="26" borderId="32" xfId="3" applyNumberFormat="1" applyFont="1" applyFill="1" applyBorder="1" applyAlignment="1" applyProtection="1">
      <alignment horizontal="right" vertical="center"/>
    </xf>
    <xf numFmtId="0" fontId="28" fillId="26" borderId="9" xfId="3" applyNumberFormat="1" applyFont="1" applyFill="1" applyBorder="1" applyAlignment="1" applyProtection="1">
      <alignment horizontal="right" vertical="center"/>
    </xf>
    <xf numFmtId="3" fontId="43" fillId="22" borderId="9" xfId="3" applyNumberFormat="1" applyFont="1" applyFill="1" applyBorder="1" applyAlignment="1" applyProtection="1">
      <alignment horizontal="right" vertical="center"/>
    </xf>
    <xf numFmtId="0" fontId="34" fillId="22" borderId="2" xfId="3" applyNumberFormat="1" applyFont="1" applyFill="1" applyBorder="1" applyAlignment="1" applyProtection="1">
      <alignment horizontal="left" vertical="top"/>
    </xf>
    <xf numFmtId="0" fontId="34" fillId="22" borderId="2" xfId="3" applyNumberFormat="1" applyFont="1" applyFill="1" applyBorder="1" applyAlignment="1" applyProtection="1">
      <alignment horizontal="left" vertical="top"/>
    </xf>
    <xf numFmtId="3" fontId="16" fillId="0" borderId="2" xfId="3" applyNumberFormat="1" applyFont="1" applyFill="1" applyBorder="1" applyAlignment="1" applyProtection="1">
      <alignment horizontal="right" vertical="center"/>
    </xf>
    <xf numFmtId="0" fontId="39" fillId="22" borderId="2" xfId="3" applyNumberFormat="1" applyFont="1" applyFill="1" applyBorder="1" applyAlignment="1" applyProtection="1">
      <alignment horizontal="left" vertical="center"/>
    </xf>
    <xf numFmtId="0" fontId="36" fillId="22" borderId="2" xfId="3" applyNumberFormat="1" applyFont="1" applyFill="1" applyBorder="1" applyAlignment="1" applyProtection="1">
      <alignment horizontal="center" vertical="center" wrapText="1"/>
    </xf>
    <xf numFmtId="0" fontId="36" fillId="0" borderId="107" xfId="3" applyNumberFormat="1" applyFont="1" applyFill="1" applyBorder="1" applyAlignment="1" applyProtection="1">
      <alignment horizontal="center" vertical="center" wrapText="1"/>
    </xf>
    <xf numFmtId="0" fontId="52" fillId="22" borderId="2" xfId="3" applyNumberFormat="1" applyFont="1" applyFill="1" applyBorder="1" applyAlignment="1" applyProtection="1">
      <alignment wrapText="1"/>
      <protection locked="0"/>
    </xf>
    <xf numFmtId="0" fontId="53" fillId="22" borderId="2" xfId="3" applyNumberFormat="1" applyFont="1" applyFill="1" applyBorder="1" applyAlignment="1" applyProtection="1">
      <alignment horizontal="left" vertical="center"/>
    </xf>
    <xf numFmtId="0" fontId="54" fillId="22" borderId="9" xfId="0" applyNumberFormat="1" applyFont="1" applyFill="1" applyBorder="1" applyAlignment="1" applyProtection="1">
      <alignment horizontal="center" vertical="center"/>
    </xf>
    <xf numFmtId="0" fontId="43" fillId="22" borderId="9" xfId="3" applyNumberFormat="1" applyFont="1" applyFill="1" applyBorder="1" applyAlignment="1" applyProtection="1">
      <alignment horizontal="left" vertical="center" wrapText="1"/>
    </xf>
    <xf numFmtId="0" fontId="55" fillId="22" borderId="2" xfId="3" applyFont="1"/>
    <xf numFmtId="0" fontId="56" fillId="22" borderId="2" xfId="3" applyFont="1"/>
    <xf numFmtId="0" fontId="56" fillId="26" borderId="2" xfId="3" applyFont="1" applyFill="1"/>
    <xf numFmtId="3" fontId="28" fillId="22" borderId="9" xfId="3" applyNumberFormat="1" applyFont="1" applyFill="1" applyBorder="1" applyAlignment="1" applyProtection="1">
      <alignment horizontal="right" vertical="center"/>
    </xf>
    <xf numFmtId="3" fontId="17" fillId="22" borderId="2" xfId="0" applyNumberFormat="1" applyFont="1" applyFill="1" applyBorder="1" applyAlignment="1">
      <alignment vertical="center"/>
    </xf>
    <xf numFmtId="3" fontId="17" fillId="22" borderId="108" xfId="0" applyNumberFormat="1" applyFont="1" applyFill="1" applyBorder="1" applyAlignment="1">
      <alignment vertical="center"/>
    </xf>
    <xf numFmtId="0" fontId="0" fillId="27" borderId="93" xfId="3" applyFont="1" applyFill="1" applyBorder="1"/>
    <xf numFmtId="0" fontId="3" fillId="27" borderId="93" xfId="3" applyFill="1" applyBorder="1"/>
    <xf numFmtId="0" fontId="0" fillId="26" borderId="93" xfId="3" applyFont="1" applyFill="1" applyBorder="1"/>
    <xf numFmtId="0" fontId="3" fillId="26" borderId="93" xfId="3" applyFill="1" applyBorder="1"/>
    <xf numFmtId="0" fontId="57" fillId="26" borderId="93" xfId="3" applyFont="1" applyFill="1" applyBorder="1"/>
    <xf numFmtId="0" fontId="57" fillId="27" borderId="78" xfId="3" applyFont="1" applyFill="1" applyBorder="1"/>
    <xf numFmtId="0" fontId="58" fillId="26" borderId="93" xfId="3" applyFont="1" applyFill="1" applyBorder="1"/>
    <xf numFmtId="0" fontId="58" fillId="27" borderId="93" xfId="3" applyFont="1" applyFill="1" applyBorder="1"/>
    <xf numFmtId="0" fontId="23" fillId="22" borderId="2" xfId="3" applyNumberFormat="1" applyFont="1" applyFill="1" applyBorder="1" applyAlignment="1" applyProtection="1">
      <alignment horizontal="center" vertical="top"/>
    </xf>
    <xf numFmtId="0" fontId="39" fillId="22" borderId="2" xfId="3" applyNumberFormat="1" applyFont="1" applyFill="1" applyBorder="1" applyAlignment="1" applyProtection="1">
      <alignment horizontal="left" vertical="center"/>
    </xf>
    <xf numFmtId="0" fontId="24" fillId="22" borderId="2" xfId="3" applyNumberFormat="1" applyFont="1" applyFill="1" applyBorder="1" applyAlignment="1" applyProtection="1">
      <alignment horizontal="right" vertical="center"/>
    </xf>
    <xf numFmtId="0" fontId="24" fillId="23" borderId="11" xfId="3" applyNumberFormat="1" applyFont="1" applyFill="1" applyBorder="1" applyAlignment="1" applyProtection="1">
      <alignment horizontal="center" vertical="center"/>
    </xf>
    <xf numFmtId="0" fontId="24" fillId="23" borderId="12" xfId="3" applyNumberFormat="1" applyFont="1" applyFill="1" applyBorder="1" applyAlignment="1" applyProtection="1">
      <alignment horizontal="left" vertical="center"/>
    </xf>
    <xf numFmtId="0" fontId="24" fillId="23" borderId="12" xfId="3" applyNumberFormat="1" applyFont="1" applyFill="1" applyBorder="1" applyAlignment="1" applyProtection="1">
      <alignment horizontal="center" vertical="center"/>
    </xf>
    <xf numFmtId="0" fontId="24" fillId="23" borderId="13" xfId="3" applyNumberFormat="1" applyFont="1" applyFill="1" applyBorder="1" applyAlignment="1" applyProtection="1">
      <alignment horizontal="left" vertical="center"/>
    </xf>
    <xf numFmtId="0" fontId="26" fillId="22" borderId="23" xfId="3" applyNumberFormat="1" applyFont="1" applyFill="1" applyBorder="1" applyAlignment="1" applyProtection="1">
      <alignment horizontal="center" vertical="center"/>
    </xf>
    <xf numFmtId="0" fontId="27" fillId="22" borderId="28" xfId="3" applyNumberFormat="1" applyFont="1" applyFill="1" applyBorder="1" applyAlignment="1" applyProtection="1">
      <alignment horizontal="center" vertical="center"/>
    </xf>
    <xf numFmtId="0" fontId="47" fillId="22" borderId="31" xfId="0" applyNumberFormat="1" applyFont="1" applyFill="1" applyBorder="1" applyAlignment="1" applyProtection="1">
      <alignment horizontal="center" vertical="center"/>
    </xf>
    <xf numFmtId="0" fontId="23" fillId="23" borderId="14" xfId="3" applyNumberFormat="1" applyFont="1" applyFill="1" applyBorder="1" applyAlignment="1" applyProtection="1">
      <alignment horizontal="center" vertical="center"/>
    </xf>
    <xf numFmtId="0" fontId="24" fillId="23" borderId="10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 wrapText="1"/>
    </xf>
    <xf numFmtId="0" fontId="25" fillId="23" borderId="6" xfId="3" applyNumberFormat="1" applyFont="1" applyFill="1" applyBorder="1" applyAlignment="1" applyProtection="1">
      <alignment horizontal="center" vertical="center" wrapText="1"/>
    </xf>
    <xf numFmtId="0" fontId="25" fillId="23" borderId="10" xfId="3" applyNumberFormat="1" applyFont="1" applyFill="1" applyBorder="1" applyAlignment="1" applyProtection="1">
      <alignment horizontal="center" vertical="center" wrapText="1"/>
    </xf>
    <xf numFmtId="0" fontId="28" fillId="24" borderId="8" xfId="3" applyNumberFormat="1" applyFont="1" applyFill="1" applyBorder="1" applyAlignment="1" applyProtection="1">
      <alignment horizontal="center" vertical="center"/>
    </xf>
    <xf numFmtId="0" fontId="28" fillId="22" borderId="31" xfId="3" applyNumberFormat="1" applyFont="1" applyFill="1" applyBorder="1" applyAlignment="1" applyProtection="1">
      <alignment horizontal="center" vertical="center"/>
    </xf>
    <xf numFmtId="0" fontId="26" fillId="22" borderId="34" xfId="3" applyNumberFormat="1" applyFont="1" applyFill="1" applyBorder="1" applyAlignment="1" applyProtection="1">
      <alignment horizontal="center" vertical="center"/>
    </xf>
    <xf numFmtId="0" fontId="28" fillId="23" borderId="39" xfId="3" applyNumberFormat="1" applyFont="1" applyFill="1" applyBorder="1" applyAlignment="1" applyProtection="1">
      <alignment horizontal="left" vertical="top"/>
    </xf>
    <xf numFmtId="0" fontId="33" fillId="22" borderId="90" xfId="3" applyNumberFormat="1" applyFont="1" applyFill="1" applyBorder="1" applyAlignment="1" applyProtection="1">
      <alignment horizontal="center" vertical="center" wrapText="1"/>
    </xf>
    <xf numFmtId="0" fontId="33" fillId="22" borderId="43" xfId="3" applyNumberFormat="1" applyFont="1" applyFill="1" applyBorder="1" applyAlignment="1" applyProtection="1">
      <alignment horizontal="center" vertical="center" wrapText="1"/>
    </xf>
    <xf numFmtId="0" fontId="33" fillId="22" borderId="91" xfId="3" applyNumberFormat="1" applyFont="1" applyFill="1" applyBorder="1" applyAlignment="1" applyProtection="1">
      <alignment horizontal="center" vertical="center" wrapText="1"/>
    </xf>
    <xf numFmtId="0" fontId="32" fillId="22" borderId="90" xfId="3" applyNumberFormat="1" applyFont="1" applyFill="1" applyBorder="1" applyAlignment="1" applyProtection="1">
      <alignment horizontal="center" vertical="center" wrapText="1"/>
    </xf>
    <xf numFmtId="0" fontId="32" fillId="22" borderId="43" xfId="3" applyNumberFormat="1" applyFont="1" applyFill="1" applyBorder="1" applyAlignment="1" applyProtection="1">
      <alignment horizontal="center" vertical="center" wrapText="1"/>
    </xf>
    <xf numFmtId="0" fontId="32" fillId="22" borderId="91" xfId="3" applyNumberFormat="1" applyFont="1" applyFill="1" applyBorder="1" applyAlignment="1" applyProtection="1">
      <alignment horizontal="center" vertical="center" wrapText="1"/>
    </xf>
    <xf numFmtId="14" fontId="33" fillId="22" borderId="82" xfId="3" applyNumberFormat="1" applyFont="1" applyFill="1" applyBorder="1" applyAlignment="1" applyProtection="1">
      <alignment horizontal="center" vertical="center" wrapText="1"/>
    </xf>
    <xf numFmtId="0" fontId="33" fillId="22" borderId="83" xfId="3" applyNumberFormat="1" applyFont="1" applyFill="1" applyBorder="1" applyAlignment="1" applyProtection="1">
      <alignment horizontal="center" vertical="center" wrapText="1"/>
    </xf>
    <xf numFmtId="0" fontId="33" fillId="22" borderId="84" xfId="3" applyNumberFormat="1" applyFont="1" applyFill="1" applyBorder="1" applyAlignment="1" applyProtection="1">
      <alignment horizontal="center" vertical="center" wrapText="1"/>
    </xf>
    <xf numFmtId="0" fontId="33" fillId="22" borderId="87" xfId="3" applyNumberFormat="1" applyFont="1" applyFill="1" applyBorder="1" applyAlignment="1" applyProtection="1">
      <alignment horizontal="center" vertical="center" wrapText="1"/>
    </xf>
    <xf numFmtId="0" fontId="33" fillId="22" borderId="88" xfId="3" applyNumberFormat="1" applyFont="1" applyFill="1" applyBorder="1" applyAlignment="1" applyProtection="1">
      <alignment horizontal="center" vertical="center" wrapText="1"/>
    </xf>
    <xf numFmtId="0" fontId="33" fillId="22" borderId="89" xfId="3" applyNumberFormat="1" applyFont="1" applyFill="1" applyBorder="1" applyAlignment="1" applyProtection="1">
      <alignment horizontal="center" vertical="center" wrapText="1"/>
    </xf>
    <xf numFmtId="0" fontId="22" fillId="22" borderId="2" xfId="3" applyNumberFormat="1" applyFont="1" applyFill="1" applyBorder="1" applyAlignment="1" applyProtection="1">
      <alignment horizontal="left" vertical="top"/>
    </xf>
    <xf numFmtId="0" fontId="31" fillId="22" borderId="6" xfId="3" applyNumberFormat="1" applyFont="1" applyFill="1" applyBorder="1" applyAlignment="1" applyProtection="1">
      <alignment horizontal="center" vertical="center"/>
    </xf>
    <xf numFmtId="0" fontId="32" fillId="22" borderId="6" xfId="3" applyNumberFormat="1" applyFont="1" applyFill="1" applyBorder="1" applyAlignment="1" applyProtection="1">
      <alignment horizontal="left" vertical="center"/>
    </xf>
    <xf numFmtId="0" fontId="34" fillId="3" borderId="1" xfId="0" applyNumberFormat="1" applyFont="1" applyFill="1" applyBorder="1" applyAlignment="1" applyProtection="1">
      <alignment horizontal="left" vertical="top"/>
    </xf>
    <xf numFmtId="0" fontId="36" fillId="6" borderId="93" xfId="0" applyNumberFormat="1" applyFont="1" applyFill="1" applyBorder="1" applyAlignment="1" applyProtection="1">
      <alignment horizontal="center" vertical="center" wrapText="1"/>
    </xf>
    <xf numFmtId="0" fontId="36" fillId="7" borderId="93" xfId="0" applyNumberFormat="1" applyFont="1" applyFill="1" applyBorder="1" applyAlignment="1" applyProtection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/>
    </xf>
    <xf numFmtId="0" fontId="31" fillId="21" borderId="100" xfId="0" applyNumberFormat="1" applyFont="1" applyFill="1" applyBorder="1" applyAlignment="1" applyProtection="1">
      <alignment horizontal="center" vertical="center"/>
    </xf>
    <xf numFmtId="0" fontId="31" fillId="21" borderId="101" xfId="0" applyNumberFormat="1" applyFont="1" applyFill="1" applyBorder="1" applyAlignment="1" applyProtection="1">
      <alignment horizontal="center" vertical="center"/>
    </xf>
    <xf numFmtId="0" fontId="31" fillId="21" borderId="102" xfId="0" applyNumberFormat="1" applyFont="1" applyFill="1" applyBorder="1" applyAlignment="1" applyProtection="1">
      <alignment horizontal="center" vertical="center"/>
    </xf>
    <xf numFmtId="0" fontId="31" fillId="21" borderId="103" xfId="0" applyNumberFormat="1" applyFont="1" applyFill="1" applyBorder="1" applyAlignment="1" applyProtection="1">
      <alignment horizontal="center" vertical="center"/>
    </xf>
    <xf numFmtId="0" fontId="31" fillId="21" borderId="104" xfId="0" applyNumberFormat="1" applyFont="1" applyFill="1" applyBorder="1" applyAlignment="1" applyProtection="1">
      <alignment horizontal="center" vertical="center"/>
    </xf>
    <xf numFmtId="0" fontId="31" fillId="21" borderId="105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center" vertical="top"/>
    </xf>
    <xf numFmtId="0" fontId="39" fillId="5" borderId="1" xfId="0" applyNumberFormat="1" applyFont="1" applyFill="1" applyBorder="1" applyAlignment="1" applyProtection="1">
      <alignment horizontal="left" vertical="center"/>
    </xf>
    <xf numFmtId="0" fontId="36" fillId="9" borderId="93" xfId="0" applyNumberFormat="1" applyFont="1" applyFill="1" applyBorder="1" applyAlignment="1" applyProtection="1">
      <alignment horizontal="center" vertical="center"/>
    </xf>
    <xf numFmtId="0" fontId="31" fillId="21" borderId="6" xfId="0" applyNumberFormat="1" applyFont="1" applyFill="1" applyBorder="1" applyAlignment="1" applyProtection="1">
      <alignment horizontal="center" vertical="center"/>
    </xf>
    <xf numFmtId="0" fontId="33" fillId="22" borderId="6" xfId="0" applyNumberFormat="1" applyFont="1" applyFill="1" applyBorder="1" applyAlignment="1" applyProtection="1">
      <alignment horizontal="center" vertical="center"/>
    </xf>
    <xf numFmtId="0" fontId="31" fillId="21" borderId="6" xfId="0" applyNumberFormat="1" applyFont="1" applyFill="1" applyBorder="1" applyAlignment="1" applyProtection="1">
      <alignment horizontal="center" vertical="center" wrapText="1"/>
    </xf>
    <xf numFmtId="0" fontId="33" fillId="22" borderId="6" xfId="3" applyNumberFormat="1" applyFont="1" applyFill="1" applyBorder="1" applyAlignment="1" applyProtection="1">
      <alignment horizontal="center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14" fontId="33" fillId="22" borderId="6" xfId="0" applyNumberFormat="1" applyFont="1" applyFill="1" applyBorder="1" applyAlignment="1" applyProtection="1">
      <alignment horizontal="center" vertical="center"/>
    </xf>
    <xf numFmtId="14" fontId="33" fillId="22" borderId="6" xfId="3" applyNumberFormat="1" applyFont="1" applyFill="1" applyBorder="1" applyAlignment="1" applyProtection="1">
      <alignment horizontal="center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0" fontId="35" fillId="22" borderId="2" xfId="3" applyNumberFormat="1" applyFont="1" applyFill="1" applyBorder="1" applyAlignment="1" applyProtection="1">
      <alignment horizontal="center" vertical="top"/>
    </xf>
    <xf numFmtId="0" fontId="34" fillId="22" borderId="2" xfId="3" applyNumberFormat="1" applyFont="1" applyFill="1" applyBorder="1" applyAlignment="1" applyProtection="1">
      <alignment horizontal="left" vertical="top"/>
    </xf>
    <xf numFmtId="0" fontId="36" fillId="22" borderId="80" xfId="3" applyNumberFormat="1" applyFont="1" applyFill="1" applyBorder="1" applyAlignment="1" applyProtection="1">
      <alignment horizontal="center" vertical="center"/>
    </xf>
    <xf numFmtId="0" fontId="24" fillId="23" borderId="43" xfId="3" applyNumberFormat="1" applyFont="1" applyFill="1" applyBorder="1" applyAlignment="1" applyProtection="1">
      <alignment horizontal="center" vertical="center"/>
    </xf>
    <xf numFmtId="0" fontId="24" fillId="23" borderId="43" xfId="3" applyNumberFormat="1" applyFont="1" applyFill="1" applyBorder="1" applyAlignment="1" applyProtection="1">
      <alignment horizontal="left" vertical="center"/>
    </xf>
    <xf numFmtId="0" fontId="24" fillId="23" borderId="44" xfId="3" applyNumberFormat="1" applyFont="1" applyFill="1" applyBorder="1" applyAlignment="1" applyProtection="1">
      <alignment horizontal="center" vertical="center"/>
    </xf>
    <xf numFmtId="0" fontId="24" fillId="22" borderId="2" xfId="3" applyNumberFormat="1" applyFont="1" applyFill="1" applyBorder="1" applyAlignment="1" applyProtection="1">
      <alignment horizontal="left" vertical="center"/>
    </xf>
    <xf numFmtId="0" fontId="24" fillId="23" borderId="11" xfId="3" applyNumberFormat="1" applyFont="1" applyFill="1" applyBorder="1" applyAlignment="1" applyProtection="1">
      <alignment horizontal="left" vertical="center"/>
    </xf>
    <xf numFmtId="0" fontId="24" fillId="23" borderId="92" xfId="3" applyNumberFormat="1" applyFont="1" applyFill="1" applyBorder="1" applyAlignment="1" applyProtection="1">
      <alignment horizontal="center" vertical="center" wrapText="1"/>
    </xf>
    <xf numFmtId="0" fontId="24" fillId="23" borderId="88" xfId="3" applyNumberFormat="1" applyFont="1" applyFill="1" applyBorder="1" applyAlignment="1" applyProtection="1">
      <alignment horizontal="center" vertical="center" wrapText="1"/>
    </xf>
    <xf numFmtId="0" fontId="24" fillId="23" borderId="13" xfId="3" applyNumberFormat="1" applyFont="1" applyFill="1" applyBorder="1" applyAlignment="1" applyProtection="1">
      <alignment horizontal="center" vertical="center"/>
    </xf>
    <xf numFmtId="0" fontId="22" fillId="22" borderId="47" xfId="3" applyNumberFormat="1" applyFont="1" applyFill="1" applyBorder="1" applyAlignment="1" applyProtection="1">
      <alignment horizontal="left" vertical="top"/>
    </xf>
    <xf numFmtId="0" fontId="33" fillId="22" borderId="93" xfId="3" applyNumberFormat="1" applyFont="1" applyFill="1" applyBorder="1" applyAlignment="1" applyProtection="1">
      <alignment horizontal="center" vertical="center" wrapText="1"/>
    </xf>
    <xf numFmtId="14" fontId="33" fillId="22" borderId="93" xfId="3" applyNumberFormat="1" applyFont="1" applyFill="1" applyBorder="1" applyAlignment="1" applyProtection="1">
      <alignment horizontal="center" vertical="center" wrapText="1"/>
    </xf>
    <xf numFmtId="0" fontId="35" fillId="22" borderId="2" xfId="3" applyNumberFormat="1" applyFont="1" applyFill="1" applyBorder="1" applyAlignment="1" applyProtection="1">
      <alignment horizontal="center" vertical="top" wrapText="1"/>
    </xf>
    <xf numFmtId="0" fontId="33" fillId="22" borderId="6" xfId="0" applyNumberFormat="1" applyFont="1" applyFill="1" applyBorder="1" applyAlignment="1" applyProtection="1">
      <alignment horizontal="left" vertical="center"/>
    </xf>
    <xf numFmtId="14" fontId="33" fillId="22" borderId="6" xfId="3" applyNumberFormat="1" applyFont="1" applyFill="1" applyBorder="1" applyAlignment="1" applyProtection="1">
      <alignment horizontal="left" vertical="center"/>
    </xf>
    <xf numFmtId="0" fontId="26" fillId="22" borderId="23" xfId="3" applyNumberFormat="1" applyFont="1" applyFill="1" applyBorder="1" applyAlignment="1" applyProtection="1">
      <alignment horizontal="center" vertical="center" wrapText="1"/>
    </xf>
    <xf numFmtId="0" fontId="24" fillId="23" borderId="43" xfId="3" applyNumberFormat="1" applyFont="1" applyFill="1" applyBorder="1" applyAlignment="1" applyProtection="1">
      <alignment horizontal="center" vertical="center" wrapText="1"/>
    </xf>
    <xf numFmtId="0" fontId="24" fillId="23" borderId="44" xfId="3" applyNumberFormat="1" applyFont="1" applyFill="1" applyBorder="1" applyAlignment="1" applyProtection="1">
      <alignment horizontal="center" vertical="center" wrapText="1"/>
    </xf>
    <xf numFmtId="0" fontId="25" fillId="23" borderId="50" xfId="3" applyNumberFormat="1" applyFont="1" applyFill="1" applyBorder="1" applyAlignment="1" applyProtection="1">
      <alignment horizontal="center" vertical="center"/>
    </xf>
    <xf numFmtId="0" fontId="24" fillId="23" borderId="48" xfId="3" applyNumberFormat="1" applyFont="1" applyFill="1" applyBorder="1" applyAlignment="1" applyProtection="1">
      <alignment horizontal="center" vertical="center" wrapText="1"/>
    </xf>
    <xf numFmtId="0" fontId="24" fillId="23" borderId="9" xfId="3" applyNumberFormat="1" applyFont="1" applyFill="1" applyBorder="1" applyAlignment="1" applyProtection="1">
      <alignment horizontal="center" vertical="center" wrapText="1"/>
    </xf>
    <xf numFmtId="0" fontId="25" fillId="23" borderId="49" xfId="3" applyNumberFormat="1" applyFont="1" applyFill="1" applyBorder="1" applyAlignment="1" applyProtection="1">
      <alignment horizontal="center" vertical="center" wrapText="1"/>
    </xf>
    <xf numFmtId="0" fontId="24" fillId="23" borderId="12" xfId="3" applyNumberFormat="1" applyFont="1" applyFill="1" applyBorder="1" applyAlignment="1" applyProtection="1">
      <alignment horizontal="center" vertical="center" wrapText="1"/>
    </xf>
    <xf numFmtId="0" fontId="24" fillId="23" borderId="13" xfId="3" applyNumberFormat="1" applyFont="1" applyFill="1" applyBorder="1" applyAlignment="1" applyProtection="1">
      <alignment horizontal="center" vertical="center" wrapText="1"/>
    </xf>
    <xf numFmtId="0" fontId="31" fillId="21" borderId="82" xfId="0" applyNumberFormat="1" applyFont="1" applyFill="1" applyBorder="1" applyAlignment="1" applyProtection="1">
      <alignment horizontal="center" vertical="center" wrapText="1"/>
    </xf>
    <xf numFmtId="0" fontId="31" fillId="21" borderId="84" xfId="0" applyNumberFormat="1" applyFont="1" applyFill="1" applyBorder="1" applyAlignment="1" applyProtection="1">
      <alignment horizontal="center" vertical="center" wrapText="1"/>
    </xf>
    <xf numFmtId="0" fontId="31" fillId="21" borderId="85" xfId="0" applyNumberFormat="1" applyFont="1" applyFill="1" applyBorder="1" applyAlignment="1" applyProtection="1">
      <alignment horizontal="center" vertical="center" wrapText="1"/>
    </xf>
    <xf numFmtId="0" fontId="31" fillId="21" borderId="86" xfId="0" applyNumberFormat="1" applyFont="1" applyFill="1" applyBorder="1" applyAlignment="1" applyProtection="1">
      <alignment horizontal="center" vertical="center" wrapText="1"/>
    </xf>
    <xf numFmtId="0" fontId="31" fillId="21" borderId="87" xfId="0" applyNumberFormat="1" applyFont="1" applyFill="1" applyBorder="1" applyAlignment="1" applyProtection="1">
      <alignment horizontal="center" vertical="center" wrapText="1"/>
    </xf>
    <xf numFmtId="0" fontId="31" fillId="21" borderId="89" xfId="0" applyNumberFormat="1" applyFont="1" applyFill="1" applyBorder="1" applyAlignment="1" applyProtection="1">
      <alignment horizontal="center" vertical="center" wrapText="1"/>
    </xf>
    <xf numFmtId="0" fontId="33" fillId="22" borderId="93" xfId="3" applyNumberFormat="1" applyFont="1" applyFill="1" applyBorder="1" applyAlignment="1" applyProtection="1">
      <alignment horizontal="center" vertical="center"/>
    </xf>
    <xf numFmtId="0" fontId="33" fillId="22" borderId="96" xfId="3" applyNumberFormat="1" applyFont="1" applyFill="1" applyBorder="1" applyAlignment="1" applyProtection="1">
      <alignment horizontal="center" vertical="center" wrapText="1"/>
    </xf>
    <xf numFmtId="0" fontId="33" fillId="22" borderId="97" xfId="3" applyNumberFormat="1" applyFont="1" applyFill="1" applyBorder="1" applyAlignment="1" applyProtection="1">
      <alignment horizontal="center" vertical="center" wrapText="1"/>
    </xf>
    <xf numFmtId="0" fontId="33" fillId="22" borderId="98" xfId="3" applyNumberFormat="1" applyFont="1" applyFill="1" applyBorder="1" applyAlignment="1" applyProtection="1">
      <alignment horizontal="center" vertical="center" wrapText="1"/>
    </xf>
    <xf numFmtId="14" fontId="33" fillId="22" borderId="96" xfId="3" applyNumberFormat="1" applyFont="1" applyFill="1" applyBorder="1" applyAlignment="1" applyProtection="1">
      <alignment horizontal="center" vertical="center" wrapText="1"/>
    </xf>
    <xf numFmtId="0" fontId="36" fillId="22" borderId="3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/>
    </xf>
    <xf numFmtId="0" fontId="36" fillId="22" borderId="5" xfId="3" applyNumberFormat="1" applyFont="1" applyFill="1" applyBorder="1" applyAlignment="1" applyProtection="1">
      <alignment horizontal="center" vertical="center"/>
    </xf>
    <xf numFmtId="0" fontId="36" fillId="22" borderId="6" xfId="3" applyNumberFormat="1" applyFont="1" applyFill="1" applyBorder="1" applyAlignment="1" applyProtection="1">
      <alignment horizontal="center" vertical="center" wrapText="1"/>
    </xf>
    <xf numFmtId="0" fontId="36" fillId="22" borderId="6" xfId="3" applyNumberFormat="1" applyFont="1" applyFill="1" applyBorder="1" applyAlignment="1" applyProtection="1">
      <alignment horizontal="center" vertical="center"/>
    </xf>
    <xf numFmtId="0" fontId="37" fillId="22" borderId="6" xfId="3" applyNumberFormat="1" applyFont="1" applyFill="1" applyBorder="1" applyAlignment="1" applyProtection="1">
      <alignment horizontal="center" vertical="center" wrapText="1"/>
    </xf>
    <xf numFmtId="3" fontId="28" fillId="22" borderId="76" xfId="3" applyNumberFormat="1" applyFont="1" applyFill="1" applyBorder="1" applyAlignment="1" applyProtection="1">
      <alignment horizontal="right" vertical="center"/>
    </xf>
    <xf numFmtId="3" fontId="28" fillId="22" borderId="77" xfId="3" applyNumberFormat="1" applyFont="1" applyFill="1" applyBorder="1" applyAlignment="1" applyProtection="1">
      <alignment horizontal="right" vertical="center"/>
    </xf>
    <xf numFmtId="0" fontId="1" fillId="22" borderId="9" xfId="0" applyNumberFormat="1" applyFont="1" applyFill="1" applyBorder="1" applyAlignment="1" applyProtection="1">
      <alignment horizontal="left" vertical="center" wrapText="1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14" fontId="33" fillId="22" borderId="93" xfId="3" applyNumberFormat="1" applyFont="1" applyFill="1" applyBorder="1" applyAlignment="1" applyProtection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top"/>
    </xf>
    <xf numFmtId="0" fontId="45" fillId="22" borderId="6" xfId="0" applyNumberFormat="1" applyFont="1" applyFill="1" applyBorder="1" applyAlignment="1" applyProtection="1">
      <alignment horizontal="center" vertical="center" wrapText="1"/>
    </xf>
    <xf numFmtId="0" fontId="46" fillId="22" borderId="6" xfId="0" applyNumberFormat="1" applyFont="1" applyFill="1" applyBorder="1" applyAlignment="1" applyProtection="1">
      <alignment horizontal="left" vertical="center"/>
    </xf>
    <xf numFmtId="14" fontId="46" fillId="22" borderId="6" xfId="0" applyNumberFormat="1" applyFont="1" applyFill="1" applyBorder="1" applyAlignment="1" applyProtection="1">
      <alignment horizontal="center" vertical="center"/>
    </xf>
    <xf numFmtId="0" fontId="46" fillId="22" borderId="6" xfId="0" applyNumberFormat="1" applyFont="1" applyFill="1" applyBorder="1" applyAlignment="1" applyProtection="1">
      <alignment horizontal="center" vertical="center"/>
    </xf>
    <xf numFmtId="0" fontId="2" fillId="22" borderId="2" xfId="3" applyNumberFormat="1" applyFont="1" applyFill="1" applyBorder="1" applyAlignment="1" applyProtection="1">
      <alignment horizontal="left" vertical="top"/>
    </xf>
    <xf numFmtId="0" fontId="35" fillId="22" borderId="2" xfId="3" applyNumberFormat="1" applyFont="1" applyFill="1" applyBorder="1" applyAlignment="1" applyProtection="1">
      <alignment horizontal="left" vertical="top"/>
    </xf>
    <xf numFmtId="0" fontId="33" fillId="22" borderId="93" xfId="0" applyNumberFormat="1" applyFont="1" applyFill="1" applyBorder="1" applyAlignment="1" applyProtection="1">
      <alignment horizontal="center" vertical="center"/>
    </xf>
    <xf numFmtId="0" fontId="46" fillId="22" borderId="93" xfId="0" applyNumberFormat="1" applyFont="1" applyFill="1" applyBorder="1" applyAlignment="1" applyProtection="1">
      <alignment horizontal="center" vertical="center"/>
    </xf>
    <xf numFmtId="14" fontId="46" fillId="22" borderId="93" xfId="0" applyNumberFormat="1" applyFont="1" applyFill="1" applyBorder="1" applyAlignment="1" applyProtection="1">
      <alignment horizontal="center" vertical="center"/>
    </xf>
    <xf numFmtId="0" fontId="1" fillId="22" borderId="65" xfId="3" applyNumberFormat="1" applyFont="1" applyFill="1" applyBorder="1" applyAlignment="1" applyProtection="1">
      <alignment horizontal="left" vertical="center" wrapText="1"/>
    </xf>
    <xf numFmtId="0" fontId="4" fillId="22" borderId="2" xfId="3" applyNumberFormat="1" applyFont="1" applyFill="1" applyBorder="1" applyAlignment="1" applyProtection="1">
      <alignment horizontal="center" vertical="center"/>
    </xf>
    <xf numFmtId="0" fontId="4" fillId="24" borderId="2" xfId="3" applyNumberFormat="1" applyFont="1" applyFill="1" applyBorder="1" applyAlignment="1" applyProtection="1">
      <alignment horizontal="left" vertical="top"/>
    </xf>
    <xf numFmtId="0" fontId="5" fillId="23" borderId="59" xfId="3" applyNumberFormat="1" applyFont="1" applyFill="1" applyBorder="1" applyAlignment="1" applyProtection="1">
      <alignment horizontal="center" vertical="center" wrapText="1"/>
    </xf>
    <xf numFmtId="0" fontId="5" fillId="23" borderId="59" xfId="3" applyNumberFormat="1" applyFont="1" applyFill="1" applyBorder="1" applyAlignment="1" applyProtection="1">
      <alignment horizontal="center" vertical="center"/>
    </xf>
    <xf numFmtId="0" fontId="5" fillId="23" borderId="60" xfId="3" applyNumberFormat="1" applyFont="1" applyFill="1" applyBorder="1" applyAlignment="1" applyProtection="1">
      <alignment horizontal="center" vertical="center"/>
    </xf>
    <xf numFmtId="0" fontId="5" fillId="23" borderId="62" xfId="3" applyNumberFormat="1" applyFont="1" applyFill="1" applyBorder="1" applyAlignment="1" applyProtection="1">
      <alignment horizontal="center" vertical="center" wrapText="1"/>
    </xf>
    <xf numFmtId="0" fontId="5" fillId="23" borderId="62" xfId="3" applyNumberFormat="1" applyFont="1" applyFill="1" applyBorder="1" applyAlignment="1" applyProtection="1">
      <alignment horizontal="center" vertical="center"/>
    </xf>
    <xf numFmtId="0" fontId="5" fillId="23" borderId="63" xfId="3" applyNumberFormat="1" applyFont="1" applyFill="1" applyBorder="1" applyAlignment="1" applyProtection="1">
      <alignment horizontal="center" vertical="center"/>
    </xf>
    <xf numFmtId="0" fontId="6" fillId="22" borderId="66" xfId="3" applyNumberFormat="1" applyFont="1" applyFill="1" applyBorder="1" applyAlignment="1" applyProtection="1">
      <alignment horizontal="center" vertical="center"/>
    </xf>
    <xf numFmtId="0" fontId="6" fillId="22" borderId="67" xfId="3" applyNumberFormat="1" applyFont="1" applyFill="1" applyBorder="1" applyAlignment="1" applyProtection="1">
      <alignment horizontal="center" vertical="center"/>
    </xf>
    <xf numFmtId="0" fontId="9" fillId="22" borderId="70" xfId="3" applyNumberFormat="1" applyFont="1" applyFill="1" applyBorder="1" applyAlignment="1" applyProtection="1">
      <alignment horizontal="left" vertical="center"/>
    </xf>
    <xf numFmtId="0" fontId="14" fillId="21" borderId="6" xfId="0" applyNumberFormat="1" applyFont="1" applyFill="1" applyBorder="1" applyAlignment="1" applyProtection="1">
      <alignment horizontal="center" vertical="center"/>
    </xf>
    <xf numFmtId="0" fontId="14" fillId="21" borderId="6" xfId="0" applyNumberFormat="1" applyFont="1" applyFill="1" applyBorder="1" applyAlignment="1" applyProtection="1">
      <alignment horizontal="center" vertical="center" wrapText="1"/>
    </xf>
    <xf numFmtId="0" fontId="15" fillId="22" borderId="6" xfId="0" applyNumberFormat="1" applyFont="1" applyFill="1" applyBorder="1" applyAlignment="1" applyProtection="1">
      <alignment horizontal="center" vertical="center"/>
    </xf>
    <xf numFmtId="0" fontId="11" fillId="22" borderId="66" xfId="3" applyNumberFormat="1" applyFont="1" applyFill="1" applyBorder="1" applyAlignment="1" applyProtection="1">
      <alignment horizontal="center" vertical="center"/>
    </xf>
    <xf numFmtId="0" fontId="12" fillId="22" borderId="67" xfId="3" applyNumberFormat="1" applyFont="1" applyFill="1" applyBorder="1" applyAlignment="1" applyProtection="1">
      <alignment horizontal="left" vertical="center"/>
    </xf>
    <xf numFmtId="0" fontId="2" fillId="22" borderId="75" xfId="3" applyNumberFormat="1" applyFont="1" applyFill="1" applyBorder="1" applyAlignment="1" applyProtection="1">
      <alignment horizontal="left" vertical="top"/>
    </xf>
    <xf numFmtId="0" fontId="15" fillId="22" borderId="6" xfId="3" applyNumberFormat="1" applyFont="1" applyFill="1" applyBorder="1" applyAlignment="1" applyProtection="1">
      <alignment horizontal="center" vertical="center"/>
    </xf>
    <xf numFmtId="0" fontId="15" fillId="22" borderId="6" xfId="3" applyNumberFormat="1" applyFont="1" applyFill="1" applyBorder="1" applyAlignment="1" applyProtection="1">
      <alignment horizontal="left" vertical="center"/>
    </xf>
    <xf numFmtId="14" fontId="15" fillId="22" borderId="6" xfId="3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O41"/>
  <sheetViews>
    <sheetView tabSelected="1" zoomScaleNormal="100" workbookViewId="0"/>
  </sheetViews>
  <sheetFormatPr defaultRowHeight="15"/>
  <cols>
    <col min="1" max="2" width="3.28515625" style="55" customWidth="1"/>
    <col min="3" max="3" width="11.7109375" style="55" customWidth="1"/>
    <col min="4" max="4" width="51.7109375" style="55" customWidth="1"/>
    <col min="5" max="5" width="16.28515625" style="55" customWidth="1"/>
    <col min="6" max="6" width="11.140625" style="55" customWidth="1"/>
    <col min="7" max="7" width="16.28515625" style="55" customWidth="1"/>
    <col min="8" max="8" width="11.140625" style="55" customWidth="1"/>
    <col min="9" max="9" width="16.28515625" style="55" customWidth="1"/>
    <col min="10" max="10" width="11.140625" style="55" customWidth="1"/>
    <col min="11" max="11" width="15.85546875" style="55" customWidth="1"/>
    <col min="12" max="12" width="16.28515625" style="55" customWidth="1"/>
    <col min="13" max="13" width="11.140625" style="55" customWidth="1"/>
    <col min="14" max="14" width="15" style="55" customWidth="1"/>
    <col min="15" max="15" width="11.7109375" style="55" customWidth="1"/>
    <col min="16" max="16384" width="9.140625" style="55"/>
  </cols>
  <sheetData>
    <row r="1" spans="1:15">
      <c r="A1" s="53"/>
      <c r="B1" s="54"/>
      <c r="C1" s="53"/>
      <c r="D1" s="247" t="s">
        <v>248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>
      <c r="A2" s="53"/>
      <c r="B2" s="265" t="s">
        <v>39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>
      <c r="A3" s="53"/>
      <c r="B3" s="266" t="s">
        <v>260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</row>
    <row r="4" spans="1:15" ht="15.75" thickBot="1">
      <c r="A4" s="53"/>
      <c r="B4" s="267" t="s">
        <v>40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</row>
    <row r="5" spans="1:15" ht="15.75" thickTop="1">
      <c r="A5" s="54"/>
      <c r="B5" s="268" t="s">
        <v>41</v>
      </c>
      <c r="C5" s="268"/>
      <c r="D5" s="269"/>
      <c r="E5" s="269"/>
      <c r="F5" s="269"/>
      <c r="G5" s="270" t="s">
        <v>42</v>
      </c>
      <c r="H5" s="270"/>
      <c r="I5" s="270"/>
      <c r="J5" s="270"/>
      <c r="K5" s="271"/>
      <c r="L5" s="271"/>
      <c r="M5" s="271"/>
      <c r="N5" s="271"/>
      <c r="O5" s="271"/>
    </row>
    <row r="6" spans="1:15" ht="15.75" thickBot="1">
      <c r="A6" s="53"/>
      <c r="B6" s="275" t="s">
        <v>43</v>
      </c>
      <c r="C6" s="275"/>
      <c r="D6" s="275"/>
      <c r="E6" s="276" t="s">
        <v>44</v>
      </c>
      <c r="F6" s="276"/>
      <c r="G6" s="276"/>
      <c r="H6" s="276"/>
      <c r="I6" s="276"/>
      <c r="J6" s="276"/>
      <c r="K6" s="276"/>
      <c r="L6" s="276"/>
      <c r="M6" s="276"/>
      <c r="N6" s="276"/>
      <c r="O6" s="276"/>
    </row>
    <row r="7" spans="1:15" ht="16.5" thickTop="1" thickBot="1">
      <c r="A7" s="53"/>
      <c r="B7" s="275"/>
      <c r="C7" s="275"/>
      <c r="D7" s="275"/>
      <c r="E7" s="277" t="s">
        <v>237</v>
      </c>
      <c r="F7" s="277"/>
      <c r="G7" s="277" t="s">
        <v>4</v>
      </c>
      <c r="H7" s="277"/>
      <c r="I7" s="277" t="s">
        <v>4</v>
      </c>
      <c r="J7" s="277"/>
      <c r="K7" s="57" t="s">
        <v>4</v>
      </c>
      <c r="L7" s="278" t="s">
        <v>4</v>
      </c>
      <c r="M7" s="278"/>
      <c r="N7" s="279" t="s">
        <v>45</v>
      </c>
      <c r="O7" s="280" t="s">
        <v>46</v>
      </c>
    </row>
    <row r="8" spans="1:15" ht="33" thickTop="1" thickBot="1">
      <c r="A8" s="53"/>
      <c r="B8" s="275"/>
      <c r="C8" s="275"/>
      <c r="D8" s="275"/>
      <c r="E8" s="58" t="s">
        <v>47</v>
      </c>
      <c r="F8" s="59" t="s">
        <v>48</v>
      </c>
      <c r="G8" s="60" t="s">
        <v>238</v>
      </c>
      <c r="H8" s="61" t="s">
        <v>48</v>
      </c>
      <c r="I8" s="60" t="s">
        <v>239</v>
      </c>
      <c r="J8" s="61" t="s">
        <v>48</v>
      </c>
      <c r="K8" s="62" t="s">
        <v>49</v>
      </c>
      <c r="L8" s="60" t="s">
        <v>50</v>
      </c>
      <c r="M8" s="61" t="s">
        <v>48</v>
      </c>
      <c r="N8" s="279"/>
      <c r="O8" s="280"/>
    </row>
    <row r="9" spans="1:15" ht="16.5" thickTop="1" thickBot="1">
      <c r="A9" s="53"/>
      <c r="B9" s="275"/>
      <c r="C9" s="275"/>
      <c r="D9" s="275"/>
      <c r="E9" s="63" t="s">
        <v>51</v>
      </c>
      <c r="F9" s="63" t="s">
        <v>52</v>
      </c>
      <c r="G9" s="63" t="s">
        <v>53</v>
      </c>
      <c r="H9" s="63" t="s">
        <v>54</v>
      </c>
      <c r="I9" s="63" t="s">
        <v>55</v>
      </c>
      <c r="J9" s="63" t="s">
        <v>56</v>
      </c>
      <c r="K9" s="63" t="s">
        <v>57</v>
      </c>
      <c r="L9" s="63" t="s">
        <v>58</v>
      </c>
      <c r="M9" s="63" t="s">
        <v>59</v>
      </c>
      <c r="N9" s="63" t="s">
        <v>60</v>
      </c>
      <c r="O9" s="64" t="s">
        <v>61</v>
      </c>
    </row>
    <row r="10" spans="1:15" ht="15.75" thickTop="1">
      <c r="A10" s="53"/>
      <c r="B10" s="272" t="s">
        <v>62</v>
      </c>
      <c r="C10" s="272"/>
      <c r="D10" s="272"/>
      <c r="E10" s="65"/>
      <c r="F10" s="66"/>
      <c r="G10" s="65"/>
      <c r="H10" s="66"/>
      <c r="I10" s="65"/>
      <c r="J10" s="66"/>
      <c r="K10" s="67"/>
      <c r="L10" s="65"/>
      <c r="M10" s="66"/>
      <c r="N10" s="65"/>
      <c r="O10" s="68"/>
    </row>
    <row r="11" spans="1:15">
      <c r="A11" s="53"/>
      <c r="B11" s="273" t="s">
        <v>63</v>
      </c>
      <c r="C11" s="273"/>
      <c r="D11" s="70" t="s">
        <v>64</v>
      </c>
      <c r="E11" s="65"/>
      <c r="F11" s="66"/>
      <c r="G11" s="65"/>
      <c r="H11" s="66"/>
      <c r="I11" s="65"/>
      <c r="J11" s="66"/>
      <c r="K11" s="71"/>
      <c r="L11" s="65"/>
      <c r="M11" s="66"/>
      <c r="N11" s="65"/>
      <c r="O11" s="68"/>
    </row>
    <row r="12" spans="1:15">
      <c r="A12" s="53"/>
      <c r="B12" s="274" t="s">
        <v>213</v>
      </c>
      <c r="C12" s="274"/>
      <c r="D12" s="198" t="s">
        <v>214</v>
      </c>
      <c r="E12" s="73">
        <v>78788917</v>
      </c>
      <c r="F12" s="74">
        <v>1</v>
      </c>
      <c r="G12" s="73">
        <v>81100000</v>
      </c>
      <c r="H12" s="74">
        <v>1</v>
      </c>
      <c r="I12" s="73">
        <v>86488800</v>
      </c>
      <c r="J12" s="74">
        <v>1</v>
      </c>
      <c r="K12" s="73">
        <f>SUM(I12-G12)</f>
        <v>5388800</v>
      </c>
      <c r="L12" s="73">
        <v>47710108</v>
      </c>
      <c r="M12" s="74">
        <v>1</v>
      </c>
      <c r="N12" s="73">
        <f>SUM(I12-L12)</f>
        <v>38778692</v>
      </c>
      <c r="O12" s="75">
        <f>SUM(L12/I12)</f>
        <v>0.55163336755741788</v>
      </c>
    </row>
    <row r="13" spans="1:15" ht="25.5">
      <c r="A13" s="53"/>
      <c r="B13" s="282"/>
      <c r="C13" s="282"/>
      <c r="D13" s="76" t="s">
        <v>65</v>
      </c>
      <c r="E13" s="77">
        <f>E12</f>
        <v>78788917</v>
      </c>
      <c r="F13" s="78">
        <f t="shared" ref="F13:O13" si="0">F12</f>
        <v>1</v>
      </c>
      <c r="G13" s="77">
        <f t="shared" si="0"/>
        <v>81100000</v>
      </c>
      <c r="H13" s="78">
        <f t="shared" si="0"/>
        <v>1</v>
      </c>
      <c r="I13" s="77">
        <v>86488800</v>
      </c>
      <c r="J13" s="78">
        <f t="shared" si="0"/>
        <v>1</v>
      </c>
      <c r="K13" s="77">
        <f t="shared" si="0"/>
        <v>5388800</v>
      </c>
      <c r="L13" s="77">
        <v>47710108</v>
      </c>
      <c r="M13" s="78">
        <f t="shared" si="0"/>
        <v>1</v>
      </c>
      <c r="N13" s="77">
        <f t="shared" si="0"/>
        <v>38778692</v>
      </c>
      <c r="O13" s="78">
        <f t="shared" si="0"/>
        <v>0.55163336755741788</v>
      </c>
    </row>
    <row r="14" spans="1:15">
      <c r="A14" s="53"/>
      <c r="B14" s="282"/>
      <c r="C14" s="282"/>
      <c r="D14" s="76" t="s">
        <v>66</v>
      </c>
      <c r="E14" s="79">
        <v>499462</v>
      </c>
      <c r="F14" s="77"/>
      <c r="G14" s="79"/>
      <c r="H14" s="77"/>
      <c r="I14" s="79"/>
      <c r="J14" s="77"/>
      <c r="K14" s="79"/>
      <c r="L14" s="238">
        <v>103384</v>
      </c>
      <c r="M14" s="77"/>
      <c r="N14" s="79"/>
      <c r="O14" s="80"/>
    </row>
    <row r="15" spans="1:15" ht="15.75" thickBot="1">
      <c r="A15" s="53"/>
      <c r="B15" s="282"/>
      <c r="C15" s="282"/>
      <c r="D15" s="76" t="s">
        <v>67</v>
      </c>
      <c r="E15" s="77">
        <f>E14+E13</f>
        <v>79288379</v>
      </c>
      <c r="F15" s="77"/>
      <c r="G15" s="79"/>
      <c r="H15" s="77"/>
      <c r="I15" s="79"/>
      <c r="J15" s="77"/>
      <c r="K15" s="79"/>
      <c r="L15" s="77">
        <f>L14+L13</f>
        <v>47813492</v>
      </c>
      <c r="M15" s="77"/>
      <c r="N15" s="79"/>
      <c r="O15" s="80"/>
    </row>
    <row r="16" spans="1:15" ht="15.75" thickTop="1">
      <c r="A16" s="53"/>
      <c r="B16" s="283" t="s">
        <v>68</v>
      </c>
      <c r="C16" s="283"/>
      <c r="D16" s="283"/>
      <c r="E16" s="81"/>
      <c r="F16" s="82"/>
      <c r="G16" s="81"/>
      <c r="H16" s="82"/>
      <c r="I16" s="81"/>
      <c r="J16" s="82"/>
      <c r="K16" s="83"/>
      <c r="L16" s="81"/>
      <c r="M16" s="82"/>
      <c r="N16" s="81"/>
      <c r="O16" s="84"/>
    </row>
    <row r="17" spans="1:15">
      <c r="A17" s="53"/>
      <c r="B17" s="273" t="s">
        <v>69</v>
      </c>
      <c r="C17" s="273"/>
      <c r="D17" s="70" t="s">
        <v>64</v>
      </c>
      <c r="E17" s="65"/>
      <c r="F17" s="66"/>
      <c r="G17" s="65"/>
      <c r="H17" s="66"/>
      <c r="I17" s="65"/>
      <c r="J17" s="66"/>
      <c r="K17" s="71"/>
      <c r="L17" s="65"/>
      <c r="M17" s="66"/>
      <c r="N17" s="65"/>
      <c r="O17" s="68"/>
    </row>
    <row r="18" spans="1:15">
      <c r="A18" s="53"/>
      <c r="B18" s="281" t="s">
        <v>9</v>
      </c>
      <c r="C18" s="281"/>
      <c r="D18" s="86" t="s">
        <v>70</v>
      </c>
      <c r="E18" s="87">
        <v>60916968</v>
      </c>
      <c r="F18" s="88">
        <f>SUM(E18/E35)</f>
        <v>0.76829629724174331</v>
      </c>
      <c r="G18" s="87">
        <v>63000000</v>
      </c>
      <c r="H18" s="88">
        <f>G18/G33</f>
        <v>0.77681874229346481</v>
      </c>
      <c r="I18" s="89">
        <v>66000000</v>
      </c>
      <c r="J18" s="88">
        <f>SUM(I18/I33)</f>
        <v>0.76310458695229899</v>
      </c>
      <c r="K18" s="87">
        <f>SUM(I18-G18)</f>
        <v>3000000</v>
      </c>
      <c r="L18" s="89">
        <v>35542892</v>
      </c>
      <c r="M18" s="88">
        <f>SUM(L18/L35)</f>
        <v>0.74050326624122376</v>
      </c>
      <c r="N18" s="87">
        <f>SUM(I18-L18)</f>
        <v>30457108</v>
      </c>
      <c r="O18" s="90">
        <f>SUM(L18/I18)</f>
        <v>0.53852866666666666</v>
      </c>
    </row>
    <row r="19" spans="1:15">
      <c r="A19" s="53"/>
      <c r="B19" s="281" t="s">
        <v>10</v>
      </c>
      <c r="C19" s="281"/>
      <c r="D19" s="86" t="s">
        <v>71</v>
      </c>
      <c r="E19" s="87">
        <v>7749000</v>
      </c>
      <c r="F19" s="88">
        <f>SUM(E19/E35)</f>
        <v>9.7731850464492412E-2</v>
      </c>
      <c r="G19" s="87">
        <v>8800000</v>
      </c>
      <c r="H19" s="88">
        <f>G19/G33</f>
        <v>0.10850801479654747</v>
      </c>
      <c r="I19" s="89">
        <v>8800000</v>
      </c>
      <c r="J19" s="88">
        <f>SUM(I19/I33)</f>
        <v>0.10174727826030654</v>
      </c>
      <c r="K19" s="87">
        <f t="shared" ref="K19:K24" si="1">SUM(I19-G19)</f>
        <v>0</v>
      </c>
      <c r="L19" s="89">
        <v>4888633</v>
      </c>
      <c r="M19" s="88">
        <f>L19/L35</f>
        <v>0.10185014500099296</v>
      </c>
      <c r="N19" s="87">
        <f t="shared" ref="N19:N24" si="2">SUM(I19-L19)</f>
        <v>3911367</v>
      </c>
      <c r="O19" s="90">
        <f>SUM(L19/I19)</f>
        <v>0.5555264772727273</v>
      </c>
    </row>
    <row r="20" spans="1:15">
      <c r="A20" s="53"/>
      <c r="B20" s="281" t="s">
        <v>11</v>
      </c>
      <c r="C20" s="281"/>
      <c r="D20" s="86" t="s">
        <v>72</v>
      </c>
      <c r="E20" s="87">
        <v>9888894</v>
      </c>
      <c r="F20" s="88">
        <f>SUM(E20/E35)</f>
        <v>0.12472059745350576</v>
      </c>
      <c r="G20" s="87">
        <v>9300000</v>
      </c>
      <c r="H20" s="88">
        <f>G20/G33</f>
        <v>0.11467324290998766</v>
      </c>
      <c r="I20" s="89">
        <v>11150000</v>
      </c>
      <c r="J20" s="88">
        <f>SUM(I20/I33)</f>
        <v>0.12891842643209295</v>
      </c>
      <c r="K20" s="87">
        <f>SUM(I20-G20)</f>
        <v>1850000</v>
      </c>
      <c r="L20" s="89">
        <v>6854983</v>
      </c>
      <c r="M20" s="88">
        <f>L20/L35</f>
        <v>0.14281722774635397</v>
      </c>
      <c r="N20" s="87">
        <f>SUM(I20-L20)</f>
        <v>4295017</v>
      </c>
      <c r="O20" s="90">
        <f>SUM(L20/I20)</f>
        <v>0.61479668161434975</v>
      </c>
    </row>
    <row r="21" spans="1:15">
      <c r="A21" s="53"/>
      <c r="B21" s="281" t="s">
        <v>12</v>
      </c>
      <c r="C21" s="281"/>
      <c r="D21" s="86" t="s">
        <v>73</v>
      </c>
      <c r="E21" s="87">
        <v>0</v>
      </c>
      <c r="F21" s="88">
        <v>0</v>
      </c>
      <c r="G21" s="87">
        <v>0</v>
      </c>
      <c r="H21" s="87">
        <v>0</v>
      </c>
      <c r="I21" s="89"/>
      <c r="J21" s="87">
        <v>0</v>
      </c>
      <c r="K21" s="87">
        <f>SUM(I21-G21)</f>
        <v>0</v>
      </c>
      <c r="L21" s="89">
        <v>0</v>
      </c>
      <c r="M21" s="87">
        <v>0</v>
      </c>
      <c r="N21" s="87">
        <f>SUM(I21-L21)</f>
        <v>0</v>
      </c>
      <c r="O21" s="90"/>
    </row>
    <row r="22" spans="1:15">
      <c r="A22" s="53"/>
      <c r="B22" s="281" t="s">
        <v>13</v>
      </c>
      <c r="C22" s="281"/>
      <c r="D22" s="86" t="s">
        <v>74</v>
      </c>
      <c r="E22" s="87">
        <v>0</v>
      </c>
      <c r="F22" s="88">
        <v>0</v>
      </c>
      <c r="G22" s="87">
        <v>0</v>
      </c>
      <c r="H22" s="87">
        <v>0</v>
      </c>
      <c r="I22" s="89">
        <v>0</v>
      </c>
      <c r="J22" s="87">
        <v>0</v>
      </c>
      <c r="K22" s="87">
        <f t="shared" si="1"/>
        <v>0</v>
      </c>
      <c r="L22" s="89">
        <v>0</v>
      </c>
      <c r="M22" s="87">
        <v>0</v>
      </c>
      <c r="N22" s="87">
        <f t="shared" si="2"/>
        <v>0</v>
      </c>
      <c r="O22" s="90"/>
    </row>
    <row r="23" spans="1:15">
      <c r="A23" s="53"/>
      <c r="B23" s="281" t="s">
        <v>14</v>
      </c>
      <c r="C23" s="281"/>
      <c r="D23" s="86" t="s">
        <v>75</v>
      </c>
      <c r="E23" s="87">
        <v>0</v>
      </c>
      <c r="F23" s="88">
        <v>0</v>
      </c>
      <c r="G23" s="87">
        <v>0</v>
      </c>
      <c r="H23" s="87">
        <v>0</v>
      </c>
      <c r="I23" s="89">
        <v>0</v>
      </c>
      <c r="J23" s="87">
        <v>0</v>
      </c>
      <c r="K23" s="87">
        <f t="shared" si="1"/>
        <v>0</v>
      </c>
      <c r="L23" s="89">
        <v>0</v>
      </c>
      <c r="M23" s="87">
        <v>0</v>
      </c>
      <c r="N23" s="87">
        <f t="shared" si="2"/>
        <v>0</v>
      </c>
      <c r="O23" s="90"/>
    </row>
    <row r="24" spans="1:15">
      <c r="A24" s="53"/>
      <c r="B24" s="281" t="s">
        <v>15</v>
      </c>
      <c r="C24" s="281"/>
      <c r="D24" s="86" t="s">
        <v>76</v>
      </c>
      <c r="E24" s="87">
        <v>234055</v>
      </c>
      <c r="F24" s="88">
        <f>SUM(E24/E35)</f>
        <v>2.9519458330709474E-3</v>
      </c>
      <c r="G24" s="87"/>
      <c r="H24" s="91">
        <f>G24/G33</f>
        <v>0</v>
      </c>
      <c r="I24" s="89">
        <v>238800</v>
      </c>
      <c r="J24" s="87">
        <f>SUM(I24/I33)</f>
        <v>2.7610511418819546E-3</v>
      </c>
      <c r="K24" s="87">
        <f t="shared" si="1"/>
        <v>238800</v>
      </c>
      <c r="L24" s="89">
        <v>238800</v>
      </c>
      <c r="M24" s="87">
        <v>0.1</v>
      </c>
      <c r="N24" s="87">
        <f t="shared" si="2"/>
        <v>0</v>
      </c>
      <c r="O24" s="90"/>
    </row>
    <row r="25" spans="1:15">
      <c r="A25" s="53"/>
      <c r="B25" s="281"/>
      <c r="C25" s="281"/>
      <c r="D25" s="92" t="s">
        <v>77</v>
      </c>
      <c r="E25" s="93">
        <f>SUM(E18:E24)</f>
        <v>78788917</v>
      </c>
      <c r="F25" s="94">
        <f>E25/E35</f>
        <v>0.99370069099281244</v>
      </c>
      <c r="G25" s="95">
        <f>SUM(G18:G24)</f>
        <v>81100000</v>
      </c>
      <c r="H25" s="94">
        <f>G25/G33</f>
        <v>1</v>
      </c>
      <c r="I25" s="96">
        <f>SUM(I18:I24)</f>
        <v>86188800</v>
      </c>
      <c r="J25" s="94">
        <f>I25/I33</f>
        <v>0.99653134278658051</v>
      </c>
      <c r="K25" s="95">
        <f>SUM(K18:K24)</f>
        <v>5088800</v>
      </c>
      <c r="L25" s="93">
        <f>SUM(L18:L24)</f>
        <v>47525308</v>
      </c>
      <c r="M25" s="94">
        <f>L25/L35</f>
        <v>0.9901458160219534</v>
      </c>
      <c r="N25" s="93">
        <f>SUM(N18:N24)</f>
        <v>38663492</v>
      </c>
      <c r="O25" s="97">
        <f>L25/I25</f>
        <v>0.55140932464542958</v>
      </c>
    </row>
    <row r="26" spans="1:15">
      <c r="A26" s="53"/>
      <c r="B26" s="281" t="s">
        <v>7</v>
      </c>
      <c r="C26" s="281"/>
      <c r="D26" s="86" t="s">
        <v>78</v>
      </c>
      <c r="E26" s="89">
        <v>0</v>
      </c>
      <c r="F26" s="87">
        <v>0</v>
      </c>
      <c r="G26" s="89">
        <v>0</v>
      </c>
      <c r="H26" s="87">
        <v>0</v>
      </c>
      <c r="I26" s="91"/>
      <c r="J26" s="87"/>
      <c r="K26" s="87">
        <f>SUM(I26-G26)</f>
        <v>0</v>
      </c>
      <c r="L26" s="89">
        <v>0</v>
      </c>
      <c r="M26" s="87">
        <v>0</v>
      </c>
      <c r="N26" s="89">
        <f>SUM(I26-L26)</f>
        <v>0</v>
      </c>
      <c r="O26" s="98">
        <v>0</v>
      </c>
    </row>
    <row r="27" spans="1:15">
      <c r="A27" s="53"/>
      <c r="B27" s="281" t="s">
        <v>8</v>
      </c>
      <c r="C27" s="281"/>
      <c r="D27" s="86" t="s">
        <v>79</v>
      </c>
      <c r="E27" s="89">
        <v>0</v>
      </c>
      <c r="F27" s="88">
        <f>SUM(E27/E35)</f>
        <v>0</v>
      </c>
      <c r="G27" s="87"/>
      <c r="H27" s="88">
        <f>G27/G33</f>
        <v>0</v>
      </c>
      <c r="I27" s="91">
        <v>300000</v>
      </c>
      <c r="J27" s="88">
        <v>0.3679</v>
      </c>
      <c r="K27" s="87">
        <f>SUM(I27-G27)</f>
        <v>300000</v>
      </c>
      <c r="L27" s="89">
        <v>184800</v>
      </c>
      <c r="M27" s="87">
        <v>0</v>
      </c>
      <c r="N27" s="89">
        <f>SUM(I27-L27)</f>
        <v>115200</v>
      </c>
      <c r="O27" s="98">
        <v>61.6</v>
      </c>
    </row>
    <row r="28" spans="1:15">
      <c r="A28" s="53"/>
      <c r="B28" s="281"/>
      <c r="C28" s="281"/>
      <c r="D28" s="92" t="s">
        <v>80</v>
      </c>
      <c r="E28" s="93">
        <f>SUM(E26:E27)</f>
        <v>0</v>
      </c>
      <c r="F28" s="94">
        <f>E28/E35</f>
        <v>0</v>
      </c>
      <c r="G28" s="95">
        <f>SUM(G26:G27)</f>
        <v>0</v>
      </c>
      <c r="H28" s="94">
        <f>G28/G33</f>
        <v>0</v>
      </c>
      <c r="I28" s="96">
        <f>SUM(I26:I27)</f>
        <v>300000</v>
      </c>
      <c r="J28" s="95">
        <f>I28/I33</f>
        <v>3.4686572134195411E-3</v>
      </c>
      <c r="K28" s="95">
        <v>300000</v>
      </c>
      <c r="L28" s="93">
        <v>184800</v>
      </c>
      <c r="M28" s="95">
        <v>0</v>
      </c>
      <c r="N28" s="93">
        <f>SUM(N26:N27)</f>
        <v>115200</v>
      </c>
      <c r="O28" s="99">
        <v>62</v>
      </c>
    </row>
    <row r="29" spans="1:15">
      <c r="A29" s="53"/>
      <c r="B29" s="281" t="s">
        <v>7</v>
      </c>
      <c r="C29" s="281"/>
      <c r="D29" s="86" t="s">
        <v>78</v>
      </c>
      <c r="E29" s="89">
        <v>0</v>
      </c>
      <c r="F29" s="87">
        <v>0</v>
      </c>
      <c r="G29" s="89">
        <v>0</v>
      </c>
      <c r="H29" s="87">
        <v>0</v>
      </c>
      <c r="I29" s="91">
        <v>0</v>
      </c>
      <c r="J29" s="87">
        <v>0</v>
      </c>
      <c r="K29" s="87">
        <f>SUM(I29-G29)</f>
        <v>0</v>
      </c>
      <c r="L29" s="89">
        <v>0</v>
      </c>
      <c r="M29" s="87">
        <v>0</v>
      </c>
      <c r="N29" s="89">
        <f>SUM(I29-L29)</f>
        <v>0</v>
      </c>
      <c r="O29" s="98">
        <v>0</v>
      </c>
    </row>
    <row r="30" spans="1:15">
      <c r="A30" s="53"/>
      <c r="B30" s="281" t="s">
        <v>8</v>
      </c>
      <c r="C30" s="281"/>
      <c r="D30" s="86" t="s">
        <v>79</v>
      </c>
      <c r="E30" s="89">
        <v>0</v>
      </c>
      <c r="F30" s="87">
        <v>0</v>
      </c>
      <c r="G30" s="89">
        <v>0</v>
      </c>
      <c r="H30" s="87">
        <v>0</v>
      </c>
      <c r="I30" s="91">
        <v>0</v>
      </c>
      <c r="J30" s="87">
        <v>0</v>
      </c>
      <c r="K30" s="87">
        <f>SUM(I30-G30)</f>
        <v>0</v>
      </c>
      <c r="L30" s="89">
        <v>0</v>
      </c>
      <c r="M30" s="87">
        <v>0</v>
      </c>
      <c r="N30" s="89">
        <f>SUM(I30-L30)</f>
        <v>0</v>
      </c>
      <c r="O30" s="98">
        <v>0</v>
      </c>
    </row>
    <row r="31" spans="1:15">
      <c r="A31" s="53"/>
      <c r="B31" s="281"/>
      <c r="C31" s="281"/>
      <c r="D31" s="92" t="s">
        <v>81</v>
      </c>
      <c r="E31" s="93">
        <v>0</v>
      </c>
      <c r="F31" s="95">
        <v>0</v>
      </c>
      <c r="G31" s="93">
        <v>0</v>
      </c>
      <c r="H31" s="95">
        <v>0</v>
      </c>
      <c r="I31" s="96">
        <v>0</v>
      </c>
      <c r="J31" s="95">
        <v>0</v>
      </c>
      <c r="K31" s="95">
        <v>0</v>
      </c>
      <c r="L31" s="93">
        <v>0</v>
      </c>
      <c r="M31" s="95">
        <v>0</v>
      </c>
      <c r="N31" s="93">
        <f>SUM(N29:N30)</f>
        <v>0</v>
      </c>
      <c r="O31" s="99">
        <v>0</v>
      </c>
    </row>
    <row r="32" spans="1:15">
      <c r="A32" s="53"/>
      <c r="B32" s="281"/>
      <c r="C32" s="281"/>
      <c r="D32" s="92" t="s">
        <v>82</v>
      </c>
      <c r="E32" s="93">
        <f>SUM(E29:E31)</f>
        <v>0</v>
      </c>
      <c r="F32" s="95"/>
      <c r="G32" s="95">
        <f>SUM(G28+G31)</f>
        <v>0</v>
      </c>
      <c r="H32" s="95">
        <f>G32/G33</f>
        <v>0</v>
      </c>
      <c r="I32" s="96">
        <v>300000</v>
      </c>
      <c r="J32" s="94">
        <f>I32/I33</f>
        <v>3.4686572134195411E-3</v>
      </c>
      <c r="K32" s="95">
        <f>K31+K28</f>
        <v>300000</v>
      </c>
      <c r="L32" s="93">
        <v>184800</v>
      </c>
      <c r="M32" s="95">
        <v>0</v>
      </c>
      <c r="N32" s="93">
        <f>SUM(N28+N31)</f>
        <v>115200</v>
      </c>
      <c r="O32" s="99">
        <f>L32/I32</f>
        <v>0.61599999999999999</v>
      </c>
    </row>
    <row r="33" spans="1:15">
      <c r="A33" s="53"/>
      <c r="B33" s="281"/>
      <c r="C33" s="281"/>
      <c r="D33" s="92" t="s">
        <v>83</v>
      </c>
      <c r="E33" s="93">
        <f>SUM(E32+E28+E25)</f>
        <v>78788917</v>
      </c>
      <c r="F33" s="94">
        <f>E33/E35</f>
        <v>0.99370069099281244</v>
      </c>
      <c r="G33" s="95">
        <f>SUM(G25+G32)</f>
        <v>81100000</v>
      </c>
      <c r="H33" s="94">
        <f>G33/G13</f>
        <v>1</v>
      </c>
      <c r="I33" s="96">
        <f>SUM(I32+I25)</f>
        <v>86488800</v>
      </c>
      <c r="J33" s="94">
        <f>I33/I13</f>
        <v>1</v>
      </c>
      <c r="K33" s="95">
        <f>SUM(K25+K32)</f>
        <v>5388800</v>
      </c>
      <c r="L33" s="93">
        <f>SUM(L25+L28+L32)</f>
        <v>47894908</v>
      </c>
      <c r="M33" s="94">
        <f>L33/L35</f>
        <v>0.99784609002336999</v>
      </c>
      <c r="N33" s="93">
        <f>SUM(N32+N25)</f>
        <v>38778692</v>
      </c>
      <c r="O33" s="97">
        <f>L33/I33</f>
        <v>0.55377006040088428</v>
      </c>
    </row>
    <row r="34" spans="1:15">
      <c r="A34" s="53"/>
      <c r="B34" s="281"/>
      <c r="C34" s="281"/>
      <c r="D34" s="92" t="s">
        <v>66</v>
      </c>
      <c r="E34" s="93">
        <v>499462</v>
      </c>
      <c r="F34" s="95"/>
      <c r="G34" s="93"/>
      <c r="H34" s="95"/>
      <c r="I34" s="93"/>
      <c r="J34" s="95"/>
      <c r="K34" s="93"/>
      <c r="L34" s="93">
        <v>103384</v>
      </c>
      <c r="M34" s="95"/>
      <c r="N34" s="93"/>
      <c r="O34" s="99"/>
    </row>
    <row r="35" spans="1:15" ht="15.75" thickBot="1">
      <c r="A35" s="53"/>
      <c r="B35" s="281"/>
      <c r="C35" s="281"/>
      <c r="D35" s="92" t="s">
        <v>84</v>
      </c>
      <c r="E35" s="93">
        <f>SUM(+E33+E34)</f>
        <v>79288379</v>
      </c>
      <c r="F35" s="95"/>
      <c r="G35" s="93">
        <f>SUM(+G33)</f>
        <v>81100000</v>
      </c>
      <c r="H35" s="95"/>
      <c r="I35" s="93">
        <f>SUM(+I33)</f>
        <v>86488800</v>
      </c>
      <c r="J35" s="95"/>
      <c r="K35" s="93">
        <f>SUM(+K33)</f>
        <v>5388800</v>
      </c>
      <c r="L35" s="93">
        <f>SUM(+L33+L34)</f>
        <v>47998292</v>
      </c>
      <c r="M35" s="95"/>
      <c r="N35" s="93">
        <f>SUM(+N33)</f>
        <v>38778692</v>
      </c>
      <c r="O35" s="99"/>
    </row>
    <row r="36" spans="1:15" ht="16.5" thickTop="1" thickBot="1">
      <c r="A36" s="53"/>
      <c r="B36" s="284"/>
      <c r="C36" s="284"/>
      <c r="D36" s="100" t="s">
        <v>85</v>
      </c>
      <c r="E36" s="101"/>
      <c r="F36" s="187">
        <v>0</v>
      </c>
      <c r="G36" s="188">
        <v>39</v>
      </c>
      <c r="H36" s="188"/>
      <c r="I36" s="188">
        <v>42</v>
      </c>
      <c r="J36" s="188"/>
      <c r="K36" s="188"/>
      <c r="L36" s="188">
        <v>35</v>
      </c>
      <c r="M36" s="102"/>
      <c r="N36" s="102"/>
      <c r="O36" s="103"/>
    </row>
    <row r="37" spans="1:15" ht="15.75" thickTop="1">
      <c r="A37" s="53"/>
      <c r="B37" s="297"/>
      <c r="C37" s="297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15.75">
      <c r="A38" s="53"/>
      <c r="B38" s="297"/>
      <c r="C38" s="297"/>
      <c r="D38" s="298" t="s">
        <v>211</v>
      </c>
      <c r="E38" s="298"/>
      <c r="F38" s="298"/>
      <c r="G38" s="105"/>
      <c r="H38" s="105" t="s">
        <v>35</v>
      </c>
      <c r="I38" s="285" t="s">
        <v>234</v>
      </c>
      <c r="J38" s="286"/>
      <c r="K38" s="286"/>
      <c r="L38" s="286"/>
      <c r="M38" s="287"/>
      <c r="N38" s="53"/>
      <c r="O38" s="53"/>
    </row>
    <row r="39" spans="1:15" ht="27.75" customHeight="1">
      <c r="A39" s="53"/>
      <c r="B39" s="297"/>
      <c r="C39" s="297"/>
      <c r="D39" s="298"/>
      <c r="E39" s="298"/>
      <c r="F39" s="298"/>
      <c r="G39" s="105"/>
      <c r="H39" s="105" t="s">
        <v>36</v>
      </c>
      <c r="I39" s="288"/>
      <c r="J39" s="289"/>
      <c r="K39" s="289"/>
      <c r="L39" s="289"/>
      <c r="M39" s="290"/>
      <c r="N39" s="53"/>
      <c r="O39" s="53"/>
    </row>
    <row r="40" spans="1:15">
      <c r="A40" s="53"/>
      <c r="B40" s="297"/>
      <c r="C40" s="297"/>
      <c r="D40" s="298"/>
      <c r="E40" s="298"/>
      <c r="F40" s="298"/>
      <c r="G40" s="299"/>
      <c r="H40" s="299" t="s">
        <v>37</v>
      </c>
      <c r="I40" s="291" t="s">
        <v>252</v>
      </c>
      <c r="J40" s="292"/>
      <c r="K40" s="292"/>
      <c r="L40" s="292"/>
      <c r="M40" s="293"/>
      <c r="N40" s="53"/>
      <c r="O40" s="53"/>
    </row>
    <row r="41" spans="1:15">
      <c r="A41" s="53"/>
      <c r="B41" s="53"/>
      <c r="C41" s="53"/>
      <c r="D41" s="298"/>
      <c r="E41" s="298"/>
      <c r="F41" s="298"/>
      <c r="G41" s="299"/>
      <c r="H41" s="299"/>
      <c r="I41" s="294"/>
      <c r="J41" s="295"/>
      <c r="K41" s="295"/>
      <c r="L41" s="295"/>
      <c r="M41" s="296"/>
      <c r="N41" s="53"/>
      <c r="O41" s="53"/>
    </row>
  </sheetData>
  <mergeCells count="50">
    <mergeCell ref="I38:M38"/>
    <mergeCell ref="I39:M39"/>
    <mergeCell ref="I40:M41"/>
    <mergeCell ref="B37:C37"/>
    <mergeCell ref="B38:C40"/>
    <mergeCell ref="D38:F41"/>
    <mergeCell ref="G40:G41"/>
    <mergeCell ref="H40:H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paperSize="9" scale="6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Q26"/>
  <sheetViews>
    <sheetView topLeftCell="C1" workbookViewId="0">
      <selection activeCell="C1" sqref="C1:Q22"/>
    </sheetView>
  </sheetViews>
  <sheetFormatPr defaultRowHeight="15"/>
  <cols>
    <col min="1" max="1" width="7.140625" style="108" customWidth="1"/>
    <col min="2" max="2" width="0.140625" style="108" customWidth="1"/>
    <col min="3" max="3" width="10.28515625" style="108" customWidth="1"/>
    <col min="4" max="4" width="8" style="108" customWidth="1"/>
    <col min="5" max="5" width="24.85546875" style="108" customWidth="1"/>
    <col min="6" max="6" width="16.85546875" style="108" customWidth="1"/>
    <col min="7" max="7" width="13.28515625" style="108" customWidth="1"/>
    <col min="8" max="9" width="16.140625" style="108" customWidth="1"/>
    <col min="10" max="10" width="21.5703125" style="108" customWidth="1"/>
    <col min="11" max="11" width="16.140625" style="108" customWidth="1"/>
    <col min="12" max="12" width="12.42578125" style="108" customWidth="1"/>
    <col min="13" max="13" width="12" style="108" customWidth="1"/>
    <col min="14" max="14" width="11.5703125" style="108" customWidth="1"/>
    <col min="15" max="15" width="8.7109375" style="108" customWidth="1"/>
    <col min="16" max="16" width="9.5703125" style="108" customWidth="1"/>
    <col min="17" max="17" width="16.140625" style="108" customWidth="1"/>
    <col min="18" max="16384" width="9.140625" style="108"/>
  </cols>
  <sheetData>
    <row r="1" spans="1:17">
      <c r="A1" s="106"/>
      <c r="B1" s="106"/>
      <c r="C1" s="107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>
      <c r="A2" s="106"/>
      <c r="B2" s="106"/>
      <c r="C2" s="310" t="s">
        <v>0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</row>
    <row r="3" spans="1:17">
      <c r="A3" s="106"/>
      <c r="B3" s="106"/>
      <c r="C3" s="311" t="s">
        <v>259</v>
      </c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</row>
    <row r="4" spans="1:17">
      <c r="A4" s="300"/>
      <c r="B4" s="300"/>
      <c r="C4" s="301" t="s">
        <v>1</v>
      </c>
      <c r="D4" s="302" t="s">
        <v>2</v>
      </c>
      <c r="E4" s="303" t="s">
        <v>3</v>
      </c>
      <c r="F4" s="302" t="s">
        <v>4</v>
      </c>
      <c r="G4" s="302" t="s">
        <v>5</v>
      </c>
      <c r="H4" s="312" t="s">
        <v>6</v>
      </c>
      <c r="I4" s="312"/>
      <c r="J4" s="312"/>
      <c r="K4" s="312"/>
      <c r="L4" s="312"/>
      <c r="M4" s="312"/>
      <c r="N4" s="312"/>
      <c r="O4" s="312"/>
      <c r="P4" s="312"/>
      <c r="Q4" s="312"/>
    </row>
    <row r="5" spans="1:17">
      <c r="A5" s="300"/>
      <c r="B5" s="300"/>
      <c r="C5" s="301"/>
      <c r="D5" s="302"/>
      <c r="E5" s="303"/>
      <c r="F5" s="302"/>
      <c r="G5" s="302"/>
      <c r="H5" s="214" t="s">
        <v>7</v>
      </c>
      <c r="I5" s="214" t="s">
        <v>8</v>
      </c>
      <c r="J5" s="214" t="s">
        <v>9</v>
      </c>
      <c r="K5" s="214" t="s">
        <v>10</v>
      </c>
      <c r="L5" s="214" t="s">
        <v>11</v>
      </c>
      <c r="M5" s="214">
        <v>603</v>
      </c>
      <c r="N5" s="214">
        <v>604</v>
      </c>
      <c r="O5" s="214">
        <v>605</v>
      </c>
      <c r="P5" s="214" t="s">
        <v>15</v>
      </c>
      <c r="Q5" s="215" t="s">
        <v>16</v>
      </c>
    </row>
    <row r="6" spans="1:17" ht="42">
      <c r="A6" s="106"/>
      <c r="B6" s="106"/>
      <c r="C6" s="301"/>
      <c r="D6" s="302"/>
      <c r="E6" s="303"/>
      <c r="F6" s="216" t="s">
        <v>17</v>
      </c>
      <c r="G6" s="302"/>
      <c r="H6" s="217" t="s">
        <v>18</v>
      </c>
      <c r="I6" s="217" t="s">
        <v>19</v>
      </c>
      <c r="J6" s="217" t="s">
        <v>20</v>
      </c>
      <c r="K6" s="217" t="s">
        <v>21</v>
      </c>
      <c r="L6" s="217" t="s">
        <v>22</v>
      </c>
      <c r="M6" s="217" t="s">
        <v>23</v>
      </c>
      <c r="N6" s="217" t="s">
        <v>24</v>
      </c>
      <c r="O6" s="217" t="s">
        <v>25</v>
      </c>
      <c r="P6" s="217" t="s">
        <v>26</v>
      </c>
      <c r="Q6" s="218" t="s">
        <v>16</v>
      </c>
    </row>
    <row r="7" spans="1:17">
      <c r="A7" s="106"/>
      <c r="B7" s="109"/>
      <c r="C7" s="219"/>
      <c r="D7" s="203" t="s">
        <v>27</v>
      </c>
      <c r="E7" s="204" t="s">
        <v>28</v>
      </c>
      <c r="F7" s="203">
        <v>2025</v>
      </c>
      <c r="G7" s="205" t="s">
        <v>29</v>
      </c>
      <c r="H7" s="206">
        <v>0</v>
      </c>
      <c r="I7" s="206"/>
      <c r="J7" s="206">
        <f>'Aneksi nr.1'!G18</f>
        <v>63000000</v>
      </c>
      <c r="K7" s="206">
        <f>'Aneksi nr.1'!G19</f>
        <v>8800000</v>
      </c>
      <c r="L7" s="206">
        <f>'Aneksi nr.1'!G20</f>
        <v>9300000</v>
      </c>
      <c r="M7" s="206">
        <v>0</v>
      </c>
      <c r="N7" s="206">
        <v>0</v>
      </c>
      <c r="O7" s="206">
        <v>0</v>
      </c>
      <c r="P7" s="206">
        <f>'Aneksi nr.1'!G24</f>
        <v>0</v>
      </c>
      <c r="Q7" s="206">
        <f>SUM(H7:P7)</f>
        <v>81100000</v>
      </c>
    </row>
    <row r="8" spans="1:17">
      <c r="A8" s="106"/>
      <c r="B8" s="109"/>
      <c r="C8" s="219"/>
      <c r="D8" s="203" t="s">
        <v>27</v>
      </c>
      <c r="E8" s="204" t="s">
        <v>28</v>
      </c>
      <c r="F8" s="203">
        <v>2025</v>
      </c>
      <c r="G8" s="205" t="s">
        <v>30</v>
      </c>
      <c r="H8" s="206">
        <v>0</v>
      </c>
      <c r="I8" s="206">
        <v>300000</v>
      </c>
      <c r="J8" s="206">
        <f>'Aneksi nr.1'!I18</f>
        <v>66000000</v>
      </c>
      <c r="K8" s="206">
        <f>'Aneksi nr.1'!I19</f>
        <v>8800000</v>
      </c>
      <c r="L8" s="206">
        <f>'Aneksi nr.1'!I20</f>
        <v>11150000</v>
      </c>
      <c r="M8" s="206">
        <v>0</v>
      </c>
      <c r="N8" s="206">
        <v>0</v>
      </c>
      <c r="O8" s="206">
        <v>0</v>
      </c>
      <c r="P8" s="206">
        <f>'Aneksi nr.1'!I24</f>
        <v>238800</v>
      </c>
      <c r="Q8" s="206">
        <f>SUM(H8:P8)</f>
        <v>86488800</v>
      </c>
    </row>
    <row r="9" spans="1:17">
      <c r="A9" s="106"/>
      <c r="B9" s="109"/>
      <c r="C9" s="219"/>
      <c r="D9" s="203" t="s">
        <v>27</v>
      </c>
      <c r="E9" s="204" t="s">
        <v>28</v>
      </c>
      <c r="F9" s="203">
        <v>2025</v>
      </c>
      <c r="G9" s="205" t="s">
        <v>31</v>
      </c>
      <c r="H9" s="206">
        <v>0</v>
      </c>
      <c r="I9" s="206">
        <v>184800</v>
      </c>
      <c r="J9" s="206">
        <f>'Aneksi nr.1'!L18</f>
        <v>35542892</v>
      </c>
      <c r="K9" s="206">
        <f>'Aneksi nr.1'!L19</f>
        <v>4888633</v>
      </c>
      <c r="L9" s="206">
        <f>'Aneksi nr.1'!L20</f>
        <v>6854983</v>
      </c>
      <c r="M9" s="206">
        <v>0</v>
      </c>
      <c r="N9" s="206">
        <v>0</v>
      </c>
      <c r="O9" s="206">
        <v>0</v>
      </c>
      <c r="P9" s="206">
        <f>'Aneksi nr.1'!L24</f>
        <v>238800</v>
      </c>
      <c r="Q9" s="206">
        <f>SUM(H9:P9)</f>
        <v>47710108</v>
      </c>
    </row>
    <row r="10" spans="1:17">
      <c r="A10" s="106"/>
      <c r="B10" s="109"/>
      <c r="C10" s="219"/>
      <c r="D10" s="203" t="s">
        <v>27</v>
      </c>
      <c r="E10" s="204" t="s">
        <v>28</v>
      </c>
      <c r="F10" s="203">
        <v>2025</v>
      </c>
      <c r="G10" s="205" t="s">
        <v>32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0</v>
      </c>
      <c r="P10" s="206">
        <v>0</v>
      </c>
      <c r="Q10" s="206">
        <f>SUM(H10:P10)</f>
        <v>0</v>
      </c>
    </row>
    <row r="11" spans="1:17">
      <c r="A11" s="106"/>
      <c r="B11" s="109"/>
      <c r="C11" s="219"/>
      <c r="D11" s="203"/>
      <c r="E11" s="204" t="s">
        <v>16</v>
      </c>
      <c r="F11" s="203">
        <v>2025</v>
      </c>
      <c r="G11" s="205" t="s">
        <v>29</v>
      </c>
      <c r="H11" s="206">
        <v>0</v>
      </c>
      <c r="I11" s="206">
        <f>SUM(I7)</f>
        <v>0</v>
      </c>
      <c r="J11" s="206">
        <f t="shared" ref="J11:Q11" si="0">SUM(J7)</f>
        <v>63000000</v>
      </c>
      <c r="K11" s="206">
        <f t="shared" si="0"/>
        <v>8800000</v>
      </c>
      <c r="L11" s="206">
        <f t="shared" si="0"/>
        <v>9300000</v>
      </c>
      <c r="M11" s="206">
        <f t="shared" si="0"/>
        <v>0</v>
      </c>
      <c r="N11" s="206">
        <f t="shared" si="0"/>
        <v>0</v>
      </c>
      <c r="O11" s="206">
        <f t="shared" si="0"/>
        <v>0</v>
      </c>
      <c r="P11" s="206">
        <f t="shared" si="0"/>
        <v>0</v>
      </c>
      <c r="Q11" s="206">
        <f t="shared" si="0"/>
        <v>81100000</v>
      </c>
    </row>
    <row r="12" spans="1:17">
      <c r="A12" s="106"/>
      <c r="B12" s="109"/>
      <c r="C12" s="219"/>
      <c r="D12" s="203"/>
      <c r="E12" s="204" t="s">
        <v>16</v>
      </c>
      <c r="F12" s="203">
        <v>2025</v>
      </c>
      <c r="G12" s="205" t="s">
        <v>30</v>
      </c>
      <c r="H12" s="206">
        <v>0</v>
      </c>
      <c r="I12" s="206">
        <f t="shared" ref="I12:P12" si="1">I8</f>
        <v>300000</v>
      </c>
      <c r="J12" s="206">
        <f t="shared" si="1"/>
        <v>66000000</v>
      </c>
      <c r="K12" s="206">
        <f t="shared" si="1"/>
        <v>8800000</v>
      </c>
      <c r="L12" s="206">
        <f t="shared" si="1"/>
        <v>11150000</v>
      </c>
      <c r="M12" s="206">
        <f t="shared" si="1"/>
        <v>0</v>
      </c>
      <c r="N12" s="206">
        <f t="shared" si="1"/>
        <v>0</v>
      </c>
      <c r="O12" s="206">
        <f t="shared" si="1"/>
        <v>0</v>
      </c>
      <c r="P12" s="206">
        <f t="shared" si="1"/>
        <v>238800</v>
      </c>
      <c r="Q12" s="206">
        <f>SUM(H12:P12)</f>
        <v>86488800</v>
      </c>
    </row>
    <row r="13" spans="1:17">
      <c r="A13" s="106"/>
      <c r="B13" s="109"/>
      <c r="C13" s="219"/>
      <c r="D13" s="203"/>
      <c r="E13" s="204" t="s">
        <v>16</v>
      </c>
      <c r="F13" s="203">
        <v>2025</v>
      </c>
      <c r="G13" s="205" t="s">
        <v>31</v>
      </c>
      <c r="H13" s="206">
        <v>0</v>
      </c>
      <c r="I13" s="206">
        <v>0</v>
      </c>
      <c r="J13" s="206">
        <f t="shared" ref="J13:P13" si="2">J9</f>
        <v>35542892</v>
      </c>
      <c r="K13" s="206">
        <f t="shared" si="2"/>
        <v>4888633</v>
      </c>
      <c r="L13" s="206">
        <f t="shared" si="2"/>
        <v>6854983</v>
      </c>
      <c r="M13" s="206">
        <f t="shared" si="2"/>
        <v>0</v>
      </c>
      <c r="N13" s="206">
        <f t="shared" si="2"/>
        <v>0</v>
      </c>
      <c r="O13" s="206">
        <f t="shared" si="2"/>
        <v>0</v>
      </c>
      <c r="P13" s="206">
        <f t="shared" si="2"/>
        <v>238800</v>
      </c>
      <c r="Q13" s="206">
        <f>SUM(H13:P13)</f>
        <v>47525308</v>
      </c>
    </row>
    <row r="14" spans="1:17">
      <c r="A14" s="106"/>
      <c r="B14" s="109"/>
      <c r="C14" s="219"/>
      <c r="D14" s="203"/>
      <c r="E14" s="204" t="s">
        <v>16</v>
      </c>
      <c r="F14" s="203">
        <v>2025</v>
      </c>
      <c r="G14" s="205" t="s">
        <v>32</v>
      </c>
      <c r="H14" s="206">
        <v>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v>0</v>
      </c>
      <c r="P14" s="206">
        <v>0</v>
      </c>
      <c r="Q14" s="206">
        <v>0</v>
      </c>
    </row>
    <row r="15" spans="1:17">
      <c r="A15" s="106"/>
      <c r="B15" s="109"/>
      <c r="C15" s="219"/>
      <c r="D15" s="203"/>
      <c r="E15" s="204" t="s">
        <v>33</v>
      </c>
      <c r="F15" s="203">
        <v>2025</v>
      </c>
      <c r="G15" s="205"/>
      <c r="H15" s="206">
        <v>0</v>
      </c>
      <c r="I15" s="206">
        <f>SUM(I12-I13)</f>
        <v>300000</v>
      </c>
      <c r="J15" s="206">
        <f t="shared" ref="J15:P15" si="3">SUM(J12-J13)</f>
        <v>30457108</v>
      </c>
      <c r="K15" s="206">
        <f t="shared" si="3"/>
        <v>3911367</v>
      </c>
      <c r="L15" s="206">
        <f t="shared" si="3"/>
        <v>4295017</v>
      </c>
      <c r="M15" s="206">
        <f t="shared" si="3"/>
        <v>0</v>
      </c>
      <c r="N15" s="206">
        <f t="shared" si="3"/>
        <v>0</v>
      </c>
      <c r="O15" s="206">
        <f t="shared" si="3"/>
        <v>0</v>
      </c>
      <c r="P15" s="206">
        <f t="shared" si="3"/>
        <v>0</v>
      </c>
      <c r="Q15" s="206">
        <f>SUM(I15:P15)</f>
        <v>38963492</v>
      </c>
    </row>
    <row r="16" spans="1:17">
      <c r="A16" s="106"/>
      <c r="B16" s="109"/>
      <c r="C16" s="219"/>
      <c r="D16" s="203"/>
      <c r="E16" s="204" t="s">
        <v>34</v>
      </c>
      <c r="F16" s="203">
        <v>2025</v>
      </c>
      <c r="G16" s="205"/>
      <c r="H16" s="206">
        <v>0</v>
      </c>
      <c r="I16" s="206">
        <v>0</v>
      </c>
      <c r="J16" s="206">
        <f t="shared" ref="J16:Q16" si="4">J13/J8</f>
        <v>0.53852866666666666</v>
      </c>
      <c r="K16" s="206">
        <f t="shared" si="4"/>
        <v>0.5555264772727273</v>
      </c>
      <c r="L16" s="206">
        <f t="shared" si="4"/>
        <v>0.61479668161434975</v>
      </c>
      <c r="M16" s="206">
        <v>0</v>
      </c>
      <c r="N16" s="206">
        <v>0</v>
      </c>
      <c r="O16" s="206">
        <v>0</v>
      </c>
      <c r="P16" s="206">
        <f t="shared" si="4"/>
        <v>1</v>
      </c>
      <c r="Q16" s="206">
        <f t="shared" si="4"/>
        <v>0.54949667471395136</v>
      </c>
    </row>
    <row r="17" spans="1:17">
      <c r="A17" s="106"/>
      <c r="B17" s="202"/>
      <c r="C17" s="220" t="s">
        <v>212</v>
      </c>
      <c r="D17" s="220" t="s">
        <v>224</v>
      </c>
      <c r="E17" s="221" t="s">
        <v>225</v>
      </c>
      <c r="F17" s="203">
        <v>2025</v>
      </c>
      <c r="G17" s="222" t="s">
        <v>31</v>
      </c>
      <c r="H17" s="206">
        <v>0</v>
      </c>
      <c r="I17" s="206">
        <v>0</v>
      </c>
      <c r="J17" s="206"/>
      <c r="K17" s="206"/>
      <c r="L17" s="206"/>
      <c r="M17" s="206">
        <f t="shared" ref="M17:P17" si="5">SUM(M14-M15)</f>
        <v>0</v>
      </c>
      <c r="N17" s="206">
        <f t="shared" si="5"/>
        <v>0</v>
      </c>
      <c r="O17" s="206">
        <f t="shared" si="5"/>
        <v>0</v>
      </c>
      <c r="P17" s="206">
        <f t="shared" si="5"/>
        <v>0</v>
      </c>
      <c r="Q17" s="206">
        <f t="shared" ref="Q17" si="6">SUM(I17:P17)</f>
        <v>0</v>
      </c>
    </row>
    <row r="18" spans="1:17">
      <c r="A18" s="199"/>
      <c r="B18" s="200"/>
      <c r="C18" s="220" t="s">
        <v>212</v>
      </c>
      <c r="D18" s="220" t="s">
        <v>224</v>
      </c>
      <c r="E18" s="221" t="s">
        <v>225</v>
      </c>
      <c r="F18" s="203">
        <v>2025</v>
      </c>
      <c r="G18" s="222" t="s">
        <v>32</v>
      </c>
      <c r="H18" s="206"/>
      <c r="I18" s="207"/>
      <c r="J18" s="207"/>
      <c r="K18" s="207"/>
      <c r="L18" s="207"/>
      <c r="M18" s="207"/>
      <c r="N18" s="207"/>
      <c r="O18" s="207"/>
      <c r="P18" s="208"/>
      <c r="Q18" s="209"/>
    </row>
    <row r="19" spans="1:17" ht="15" customHeight="1">
      <c r="A19" s="106"/>
      <c r="B19" s="109"/>
      <c r="C19" s="201"/>
      <c r="D19" s="201"/>
      <c r="N19" s="201"/>
      <c r="O19" s="201"/>
      <c r="P19" s="201"/>
      <c r="Q19" s="201"/>
    </row>
    <row r="20" spans="1:17" ht="46.5" customHeight="1">
      <c r="A20" s="106"/>
      <c r="B20" s="109"/>
      <c r="C20" s="304" t="s">
        <v>210</v>
      </c>
      <c r="D20" s="305"/>
      <c r="E20" s="223" t="s">
        <v>35</v>
      </c>
      <c r="F20" s="183" t="s">
        <v>235</v>
      </c>
      <c r="G20" s="183"/>
      <c r="H20" s="224" t="s">
        <v>209</v>
      </c>
      <c r="I20" s="223" t="s">
        <v>35</v>
      </c>
      <c r="J20" s="183" t="s">
        <v>234</v>
      </c>
      <c r="K20" s="182"/>
      <c r="L20" s="182"/>
      <c r="N20" s="109"/>
      <c r="O20" s="109"/>
      <c r="P20" s="109"/>
      <c r="Q20" s="109"/>
    </row>
    <row r="21" spans="1:17" ht="15.75">
      <c r="A21" s="106"/>
      <c r="B21" s="109"/>
      <c r="C21" s="306"/>
      <c r="D21" s="307"/>
      <c r="E21" s="223" t="s">
        <v>36</v>
      </c>
      <c r="F21" s="223"/>
      <c r="G21" s="223"/>
      <c r="H21" s="224"/>
      <c r="I21" s="223" t="s">
        <v>36</v>
      </c>
      <c r="J21" s="183"/>
      <c r="K21" s="183"/>
      <c r="L21" s="183"/>
      <c r="N21" s="109"/>
      <c r="O21" s="109"/>
      <c r="P21" s="109"/>
      <c r="Q21" s="109"/>
    </row>
    <row r="22" spans="1:17" ht="15.75">
      <c r="A22" s="106"/>
      <c r="B22" s="106"/>
      <c r="C22" s="308"/>
      <c r="D22" s="309"/>
      <c r="E22" s="223" t="s">
        <v>37</v>
      </c>
      <c r="F22" s="227" t="s">
        <v>253</v>
      </c>
      <c r="G22" s="183"/>
      <c r="H22" s="224"/>
      <c r="I22" s="223"/>
      <c r="J22" s="227" t="s">
        <v>252</v>
      </c>
      <c r="K22" s="183"/>
      <c r="L22" s="183"/>
      <c r="M22" s="106"/>
      <c r="N22" s="106"/>
      <c r="O22" s="106"/>
      <c r="P22" s="106"/>
      <c r="Q22" s="106"/>
    </row>
    <row r="25" spans="1:17">
      <c r="G25" s="108" t="s">
        <v>38</v>
      </c>
    </row>
    <row r="26" spans="1:17">
      <c r="L26" s="110"/>
    </row>
  </sheetData>
  <mergeCells count="10">
    <mergeCell ref="C20:D22"/>
    <mergeCell ref="C2:Q2"/>
    <mergeCell ref="C3:Q3"/>
    <mergeCell ref="G4:G6"/>
    <mergeCell ref="H4:Q4"/>
    <mergeCell ref="A4:B5"/>
    <mergeCell ref="C4:C6"/>
    <mergeCell ref="D4:D6"/>
    <mergeCell ref="E4:E6"/>
    <mergeCell ref="F4:F5"/>
  </mergeCells>
  <printOptions horizontalCentered="1"/>
  <pageMargins left="0" right="0" top="0" bottom="0" header="0" footer="0"/>
  <pageSetup paperSize="9" scale="65" orientation="landscape" r:id="rId1"/>
  <ignoredErrors>
    <ignoredError sqref="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R22"/>
  <sheetViews>
    <sheetView workbookViewId="0">
      <selection sqref="A1:R21"/>
    </sheetView>
  </sheetViews>
  <sheetFormatPr defaultRowHeight="15"/>
  <cols>
    <col min="1" max="1" width="3.28515625" style="55" customWidth="1"/>
    <col min="2" max="2" width="0.140625" style="55" customWidth="1"/>
    <col min="3" max="3" width="9" style="55" customWidth="1"/>
    <col min="4" max="4" width="9.140625" style="55" customWidth="1"/>
    <col min="5" max="5" width="26.85546875" style="55" customWidth="1"/>
    <col min="6" max="6" width="11.85546875" style="55" customWidth="1"/>
    <col min="7" max="7" width="21" style="55" customWidth="1"/>
    <col min="8" max="8" width="11.7109375" style="55" customWidth="1"/>
    <col min="9" max="9" width="18.140625" style="55" customWidth="1"/>
    <col min="10" max="12" width="16.140625" style="55" customWidth="1"/>
    <col min="13" max="13" width="14.7109375" style="55" customWidth="1"/>
    <col min="14" max="14" width="0.140625" style="55" customWidth="1"/>
    <col min="15" max="15" width="10.42578125" style="55" customWidth="1"/>
    <col min="16" max="16" width="7.140625" style="55" customWidth="1"/>
    <col min="17" max="17" width="10" style="55" customWidth="1"/>
    <col min="18" max="18" width="16.140625" style="55" customWidth="1"/>
    <col min="19" max="16384" width="9.140625" style="55"/>
  </cols>
  <sheetData>
    <row r="1" spans="1:18">
      <c r="A1" s="53"/>
      <c r="B1" s="53"/>
      <c r="C1" s="11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>
      <c r="A2" s="53"/>
      <c r="B2" s="53"/>
      <c r="C2" s="321" t="s">
        <v>192</v>
      </c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</row>
    <row r="3" spans="1:18" ht="15.75" thickBot="1">
      <c r="A3" s="53"/>
      <c r="B3" s="53"/>
      <c r="C3" s="266" t="s">
        <v>258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18" ht="25.5" thickTop="1" thickBot="1">
      <c r="A4" s="322"/>
      <c r="B4" s="322"/>
      <c r="C4" s="114" t="s">
        <v>193</v>
      </c>
      <c r="D4" s="115" t="s">
        <v>194</v>
      </c>
      <c r="E4" s="115" t="s">
        <v>86</v>
      </c>
      <c r="F4" s="115" t="s">
        <v>195</v>
      </c>
      <c r="G4" s="115" t="s">
        <v>87</v>
      </c>
      <c r="H4" s="116" t="s">
        <v>196</v>
      </c>
      <c r="I4" s="116" t="s">
        <v>197</v>
      </c>
      <c r="J4" s="116" t="s">
        <v>198</v>
      </c>
      <c r="K4" s="116" t="s">
        <v>199</v>
      </c>
      <c r="L4" s="116" t="s">
        <v>200</v>
      </c>
      <c r="M4" s="323" t="s">
        <v>201</v>
      </c>
      <c r="N4" s="323"/>
      <c r="O4" s="116" t="s">
        <v>202</v>
      </c>
      <c r="P4" s="116" t="s">
        <v>203</v>
      </c>
      <c r="Q4" s="116" t="s">
        <v>204</v>
      </c>
      <c r="R4" s="117" t="s">
        <v>16</v>
      </c>
    </row>
    <row r="5" spans="1:18">
      <c r="A5" s="53"/>
      <c r="B5" s="53"/>
      <c r="C5" s="210" t="s">
        <v>212</v>
      </c>
      <c r="D5" s="211" t="s">
        <v>213</v>
      </c>
      <c r="E5" s="211" t="s">
        <v>214</v>
      </c>
      <c r="F5" s="119">
        <v>2025</v>
      </c>
      <c r="G5" s="120" t="s">
        <v>29</v>
      </c>
      <c r="H5" s="121">
        <v>0</v>
      </c>
      <c r="I5" s="121"/>
      <c r="J5" s="121">
        <v>63000000</v>
      </c>
      <c r="K5" s="121">
        <v>8800000</v>
      </c>
      <c r="L5" s="121">
        <v>9300000</v>
      </c>
      <c r="M5" s="320">
        <v>0</v>
      </c>
      <c r="N5" s="320"/>
      <c r="O5" s="121">
        <v>0</v>
      </c>
      <c r="P5" s="121">
        <v>0</v>
      </c>
      <c r="Q5" s="121">
        <v>0</v>
      </c>
      <c r="R5" s="123">
        <f>SUM(H5:Q5)</f>
        <v>81100000</v>
      </c>
    </row>
    <row r="6" spans="1:18">
      <c r="A6" s="53"/>
      <c r="B6" s="53"/>
      <c r="C6" s="210" t="s">
        <v>212</v>
      </c>
      <c r="D6" s="211" t="s">
        <v>213</v>
      </c>
      <c r="E6" s="211" t="s">
        <v>214</v>
      </c>
      <c r="F6" s="119">
        <v>2025</v>
      </c>
      <c r="G6" s="120" t="s">
        <v>30</v>
      </c>
      <c r="H6" s="121">
        <v>0</v>
      </c>
      <c r="I6" s="121">
        <v>300000</v>
      </c>
      <c r="J6" s="121">
        <v>66000000</v>
      </c>
      <c r="K6" s="121">
        <v>8800000</v>
      </c>
      <c r="L6" s="121">
        <v>11150000</v>
      </c>
      <c r="M6" s="320">
        <v>0</v>
      </c>
      <c r="N6" s="320"/>
      <c r="O6" s="121">
        <v>0</v>
      </c>
      <c r="P6" s="121">
        <v>0</v>
      </c>
      <c r="Q6" s="121">
        <v>238800</v>
      </c>
      <c r="R6" s="123">
        <f>SUM(H6:Q6)</f>
        <v>86488800</v>
      </c>
    </row>
    <row r="7" spans="1:18">
      <c r="A7" s="53"/>
      <c r="B7" s="53"/>
      <c r="C7" s="210" t="s">
        <v>212</v>
      </c>
      <c r="D7" s="211" t="s">
        <v>213</v>
      </c>
      <c r="E7" s="211" t="s">
        <v>214</v>
      </c>
      <c r="F7" s="119">
        <v>2025</v>
      </c>
      <c r="G7" s="120" t="s">
        <v>205</v>
      </c>
      <c r="H7" s="121">
        <v>0</v>
      </c>
      <c r="I7" s="121">
        <v>184800</v>
      </c>
      <c r="J7" s="121">
        <v>35542892</v>
      </c>
      <c r="K7" s="121">
        <v>4888633</v>
      </c>
      <c r="L7" s="121">
        <v>6854983</v>
      </c>
      <c r="M7" s="320">
        <v>0</v>
      </c>
      <c r="N7" s="320"/>
      <c r="O7" s="121">
        <v>0</v>
      </c>
      <c r="P7" s="121">
        <v>0</v>
      </c>
      <c r="Q7" s="121">
        <v>238800</v>
      </c>
      <c r="R7" s="123">
        <f>SUM(H7:Q7)</f>
        <v>47710108</v>
      </c>
    </row>
    <row r="8" spans="1:18">
      <c r="A8" s="53"/>
      <c r="B8" s="53"/>
      <c r="C8" s="210" t="s">
        <v>212</v>
      </c>
      <c r="D8" s="211" t="s">
        <v>213</v>
      </c>
      <c r="E8" s="211" t="s">
        <v>214</v>
      </c>
      <c r="F8" s="119">
        <v>2025</v>
      </c>
      <c r="G8" s="120" t="s">
        <v>32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  <c r="M8" s="320">
        <v>0</v>
      </c>
      <c r="N8" s="320"/>
      <c r="O8" s="121">
        <v>0</v>
      </c>
      <c r="P8" s="121">
        <v>0</v>
      </c>
      <c r="Q8" s="121">
        <v>0</v>
      </c>
      <c r="R8" s="123">
        <f>SUM(J8:Q8)</f>
        <v>0</v>
      </c>
    </row>
    <row r="9" spans="1:18">
      <c r="A9" s="53"/>
      <c r="B9" s="53"/>
      <c r="C9" s="118"/>
      <c r="D9" s="119"/>
      <c r="E9" s="119" t="s">
        <v>33</v>
      </c>
      <c r="F9" s="119">
        <v>2025</v>
      </c>
      <c r="G9" s="120"/>
      <c r="H9" s="121">
        <v>0</v>
      </c>
      <c r="I9" s="121">
        <f>SUM(I6-I7)</f>
        <v>115200</v>
      </c>
      <c r="J9" s="121">
        <f>SUM(J6-J7)</f>
        <v>30457108</v>
      </c>
      <c r="K9" s="121">
        <f>SUM(K6-K7)</f>
        <v>3911367</v>
      </c>
      <c r="L9" s="121">
        <f>SUM(L6-L7)</f>
        <v>4295017</v>
      </c>
      <c r="M9" s="320">
        <v>0</v>
      </c>
      <c r="N9" s="320"/>
      <c r="O9" s="121">
        <v>0</v>
      </c>
      <c r="P9" s="121">
        <v>0</v>
      </c>
      <c r="Q9" s="121">
        <v>0</v>
      </c>
      <c r="R9" s="123">
        <f>SUM(I9:Q9)</f>
        <v>38778692</v>
      </c>
    </row>
    <row r="10" spans="1:18">
      <c r="A10" s="53"/>
      <c r="B10" s="53"/>
      <c r="C10" s="118"/>
      <c r="D10" s="119"/>
      <c r="E10" s="119" t="s">
        <v>34</v>
      </c>
      <c r="F10" s="119">
        <v>2025</v>
      </c>
      <c r="G10" s="120"/>
      <c r="H10" s="121">
        <v>0</v>
      </c>
      <c r="I10" s="121">
        <v>0</v>
      </c>
      <c r="J10" s="124">
        <f>SUM(J7/J6)</f>
        <v>0.53852866666666666</v>
      </c>
      <c r="K10" s="124">
        <f>SUM(K7/K6)</f>
        <v>0.5555264772727273</v>
      </c>
      <c r="L10" s="124">
        <f>SUM(L7/L6)</f>
        <v>0.61479668161434975</v>
      </c>
      <c r="M10" s="320">
        <v>0</v>
      </c>
      <c r="N10" s="320"/>
      <c r="O10" s="121">
        <v>0</v>
      </c>
      <c r="P10" s="121">
        <v>0</v>
      </c>
      <c r="Q10" s="121">
        <v>0</v>
      </c>
      <c r="R10" s="125">
        <f>SUM(R7/R6)</f>
        <v>0.55163336755741788</v>
      </c>
    </row>
    <row r="11" spans="1:18">
      <c r="A11" s="53"/>
      <c r="B11" s="53"/>
      <c r="C11" s="118"/>
      <c r="D11" s="119"/>
      <c r="E11" s="119" t="s">
        <v>206</v>
      </c>
      <c r="F11" s="119">
        <v>2025</v>
      </c>
      <c r="G11" s="120" t="s">
        <v>29</v>
      </c>
      <c r="H11" s="121">
        <v>0</v>
      </c>
      <c r="I11" s="121">
        <f t="shared" ref="I11:L13" si="0">SUM(I5)</f>
        <v>0</v>
      </c>
      <c r="J11" s="121">
        <f t="shared" si="0"/>
        <v>63000000</v>
      </c>
      <c r="K11" s="121">
        <f t="shared" si="0"/>
        <v>8800000</v>
      </c>
      <c r="L11" s="121">
        <f t="shared" si="0"/>
        <v>9300000</v>
      </c>
      <c r="M11" s="320">
        <v>0</v>
      </c>
      <c r="N11" s="320"/>
      <c r="O11" s="121">
        <v>0</v>
      </c>
      <c r="P11" s="121">
        <v>0</v>
      </c>
      <c r="Q11" s="121">
        <f>SUM(Q5)</f>
        <v>0</v>
      </c>
      <c r="R11" s="123">
        <f>SUM(I11:Q11)</f>
        <v>81100000</v>
      </c>
    </row>
    <row r="12" spans="1:18">
      <c r="A12" s="53"/>
      <c r="B12" s="53"/>
      <c r="C12" s="118"/>
      <c r="D12" s="119"/>
      <c r="E12" s="119" t="s">
        <v>206</v>
      </c>
      <c r="F12" s="119">
        <v>2025</v>
      </c>
      <c r="G12" s="120" t="s">
        <v>30</v>
      </c>
      <c r="H12" s="121"/>
      <c r="I12" s="121">
        <f t="shared" si="0"/>
        <v>300000</v>
      </c>
      <c r="J12" s="121">
        <f t="shared" si="0"/>
        <v>66000000</v>
      </c>
      <c r="K12" s="121">
        <f t="shared" si="0"/>
        <v>8800000</v>
      </c>
      <c r="L12" s="121">
        <f t="shared" si="0"/>
        <v>11150000</v>
      </c>
      <c r="M12" s="320">
        <v>0</v>
      </c>
      <c r="N12" s="320"/>
      <c r="O12" s="121">
        <v>0</v>
      </c>
      <c r="P12" s="121">
        <v>0</v>
      </c>
      <c r="Q12" s="121">
        <v>238800</v>
      </c>
      <c r="R12" s="123">
        <f>SUM(I12:Q12)</f>
        <v>86488800</v>
      </c>
    </row>
    <row r="13" spans="1:18">
      <c r="A13" s="53"/>
      <c r="B13" s="53"/>
      <c r="C13" s="118"/>
      <c r="D13" s="119"/>
      <c r="E13" s="119" t="s">
        <v>206</v>
      </c>
      <c r="F13" s="119">
        <v>2025</v>
      </c>
      <c r="G13" s="120" t="s">
        <v>205</v>
      </c>
      <c r="H13" s="121">
        <v>0</v>
      </c>
      <c r="I13" s="121">
        <f t="shared" si="0"/>
        <v>184800</v>
      </c>
      <c r="J13" s="121">
        <f t="shared" si="0"/>
        <v>35542892</v>
      </c>
      <c r="K13" s="121">
        <f t="shared" si="0"/>
        <v>4888633</v>
      </c>
      <c r="L13" s="121">
        <f t="shared" si="0"/>
        <v>6854983</v>
      </c>
      <c r="M13" s="320">
        <v>0</v>
      </c>
      <c r="N13" s="320"/>
      <c r="O13" s="121">
        <v>0</v>
      </c>
      <c r="P13" s="121">
        <v>0</v>
      </c>
      <c r="Q13" s="121">
        <v>238800</v>
      </c>
      <c r="R13" s="123">
        <f>SUM(I13:Q13)</f>
        <v>47710108</v>
      </c>
    </row>
    <row r="14" spans="1:18">
      <c r="A14" s="53"/>
      <c r="B14" s="53"/>
      <c r="C14" s="118"/>
      <c r="D14" s="119"/>
      <c r="E14" s="119" t="s">
        <v>206</v>
      </c>
      <c r="F14" s="119">
        <v>2025</v>
      </c>
      <c r="G14" s="120" t="s">
        <v>32</v>
      </c>
      <c r="H14" s="121">
        <v>0</v>
      </c>
      <c r="I14" s="121">
        <v>0</v>
      </c>
      <c r="J14" s="121">
        <v>0</v>
      </c>
      <c r="K14" s="121">
        <v>0</v>
      </c>
      <c r="L14" s="121"/>
      <c r="M14" s="320">
        <v>0</v>
      </c>
      <c r="N14" s="320"/>
      <c r="O14" s="121">
        <v>0</v>
      </c>
      <c r="P14" s="121">
        <v>0</v>
      </c>
      <c r="Q14" s="121">
        <v>0</v>
      </c>
      <c r="R14" s="123">
        <f>SUM(J14:Q14)</f>
        <v>0</v>
      </c>
    </row>
    <row r="15" spans="1:18">
      <c r="A15" s="53"/>
      <c r="B15" s="53"/>
      <c r="C15" s="118"/>
      <c r="D15" s="119"/>
      <c r="E15" s="119" t="s">
        <v>207</v>
      </c>
      <c r="F15" s="119">
        <v>2025</v>
      </c>
      <c r="G15" s="120" t="s">
        <v>29</v>
      </c>
      <c r="H15" s="121"/>
      <c r="I15" s="121"/>
      <c r="J15" s="240">
        <v>39</v>
      </c>
      <c r="K15" s="121"/>
      <c r="L15" s="121"/>
      <c r="M15" s="320"/>
      <c r="N15" s="320"/>
      <c r="O15" s="121"/>
      <c r="P15" s="121"/>
      <c r="Q15" s="121"/>
      <c r="R15" s="123">
        <f>SUM(J15:Q15)</f>
        <v>39</v>
      </c>
    </row>
    <row r="16" spans="1:18">
      <c r="A16" s="53"/>
      <c r="B16" s="53"/>
      <c r="C16" s="118"/>
      <c r="D16" s="119"/>
      <c r="E16" s="119" t="s">
        <v>207</v>
      </c>
      <c r="F16" s="119">
        <v>2025</v>
      </c>
      <c r="G16" s="120" t="s">
        <v>30</v>
      </c>
      <c r="H16" s="121"/>
      <c r="I16" s="121"/>
      <c r="J16" s="240">
        <v>42</v>
      </c>
      <c r="K16" s="121"/>
      <c r="L16" s="121"/>
      <c r="M16" s="320"/>
      <c r="N16" s="320"/>
      <c r="O16" s="121"/>
      <c r="P16" s="121"/>
      <c r="Q16" s="121"/>
      <c r="R16" s="123"/>
    </row>
    <row r="17" spans="1:18">
      <c r="A17" s="53"/>
      <c r="B17" s="53"/>
      <c r="C17" s="118"/>
      <c r="D17" s="119"/>
      <c r="E17" s="119" t="s">
        <v>207</v>
      </c>
      <c r="F17" s="119">
        <v>2025</v>
      </c>
      <c r="G17" s="120" t="s">
        <v>208</v>
      </c>
      <c r="H17" s="121"/>
      <c r="I17" s="121"/>
      <c r="J17" s="240">
        <v>35</v>
      </c>
      <c r="K17" s="121"/>
      <c r="L17" s="121"/>
      <c r="M17" s="320"/>
      <c r="N17" s="320"/>
      <c r="O17" s="121"/>
      <c r="P17" s="121"/>
      <c r="Q17" s="121"/>
      <c r="R17" s="123"/>
    </row>
    <row r="18" spans="1:18">
      <c r="A18" s="53"/>
      <c r="B18" s="297"/>
      <c r="C18" s="297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spans="1:18" ht="15.75">
      <c r="A19" s="53"/>
      <c r="B19" s="53"/>
      <c r="C19" s="53"/>
      <c r="D19" s="53"/>
      <c r="E19" s="313" t="s">
        <v>210</v>
      </c>
      <c r="F19" s="126" t="s">
        <v>35</v>
      </c>
      <c r="G19" s="314" t="s">
        <v>235</v>
      </c>
      <c r="H19" s="314"/>
      <c r="I19" s="315" t="s">
        <v>209</v>
      </c>
      <c r="J19" s="126" t="s">
        <v>35</v>
      </c>
      <c r="K19" s="316" t="s">
        <v>234</v>
      </c>
      <c r="L19" s="316"/>
      <c r="M19" s="316"/>
      <c r="N19" s="53"/>
      <c r="O19" s="53"/>
      <c r="P19" s="53"/>
      <c r="Q19" s="53"/>
      <c r="R19" s="53"/>
    </row>
    <row r="20" spans="1:18" ht="50.25" customHeight="1">
      <c r="A20" s="53"/>
      <c r="B20" s="53"/>
      <c r="C20" s="53"/>
      <c r="D20" s="53"/>
      <c r="E20" s="313"/>
      <c r="F20" s="126" t="s">
        <v>36</v>
      </c>
      <c r="G20" s="317"/>
      <c r="H20" s="317"/>
      <c r="I20" s="315"/>
      <c r="J20" s="126" t="s">
        <v>36</v>
      </c>
      <c r="K20" s="317"/>
      <c r="L20" s="317"/>
      <c r="M20" s="317"/>
      <c r="N20" s="53"/>
      <c r="O20" s="53"/>
      <c r="P20" s="53"/>
      <c r="Q20" s="53"/>
      <c r="R20" s="53"/>
    </row>
    <row r="21" spans="1:18" ht="15.75">
      <c r="A21" s="53"/>
      <c r="B21" s="53"/>
      <c r="C21" s="53"/>
      <c r="D21" s="53"/>
      <c r="E21" s="313"/>
      <c r="F21" s="126" t="s">
        <v>37</v>
      </c>
      <c r="G21" s="318">
        <v>45908</v>
      </c>
      <c r="H21" s="314"/>
      <c r="I21" s="315"/>
      <c r="J21" s="126" t="s">
        <v>37</v>
      </c>
      <c r="K21" s="319">
        <v>45908</v>
      </c>
      <c r="L21" s="316"/>
      <c r="M21" s="316"/>
      <c r="N21" s="53"/>
      <c r="O21" s="53"/>
      <c r="P21" s="53"/>
      <c r="Q21" s="53"/>
      <c r="R21" s="53"/>
    </row>
    <row r="22" spans="1:18">
      <c r="A22" s="53"/>
      <c r="B22" s="53"/>
      <c r="C22" s="297"/>
      <c r="D22" s="29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</sheetData>
  <mergeCells count="27">
    <mergeCell ref="M5:N5"/>
    <mergeCell ref="M6:N6"/>
    <mergeCell ref="C2:R2"/>
    <mergeCell ref="C3:R3"/>
    <mergeCell ref="A4:B4"/>
    <mergeCell ref="M4:N4"/>
    <mergeCell ref="B18:C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C22:D22"/>
    <mergeCell ref="E19:E21"/>
    <mergeCell ref="G19:H19"/>
    <mergeCell ref="I19:I21"/>
    <mergeCell ref="K19:M19"/>
    <mergeCell ref="G20:H20"/>
    <mergeCell ref="K20:M20"/>
    <mergeCell ref="G21:H21"/>
    <mergeCell ref="K21:M21"/>
  </mergeCells>
  <printOptions horizont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N55"/>
  <sheetViews>
    <sheetView topLeftCell="A30" zoomScaleNormal="100" workbookViewId="0">
      <selection sqref="A1:N55"/>
    </sheetView>
  </sheetViews>
  <sheetFormatPr defaultRowHeight="15"/>
  <cols>
    <col min="1" max="1" width="3.28515625" style="55" customWidth="1"/>
    <col min="2" max="2" width="15" style="55" customWidth="1"/>
    <col min="3" max="3" width="47.140625" style="55" customWidth="1"/>
    <col min="4" max="4" width="16.28515625" style="55" customWidth="1"/>
    <col min="5" max="5" width="11.140625" style="55" customWidth="1"/>
    <col min="6" max="6" width="16.28515625" style="55" customWidth="1"/>
    <col min="7" max="7" width="11.140625" style="55" customWidth="1"/>
    <col min="8" max="8" width="16.28515625" style="55" customWidth="1"/>
    <col min="9" max="9" width="11.140625" style="55" customWidth="1"/>
    <col min="10" max="10" width="15.85546875" style="55" customWidth="1"/>
    <col min="11" max="11" width="16.28515625" style="55" customWidth="1"/>
    <col min="12" max="12" width="11.140625" style="55" customWidth="1"/>
    <col min="13" max="13" width="15" style="55" customWidth="1"/>
    <col min="14" max="14" width="11.7109375" style="55" customWidth="1"/>
    <col min="15" max="16384" width="9.140625" style="55"/>
  </cols>
  <sheetData>
    <row r="1" spans="1:14">
      <c r="A1" s="53"/>
      <c r="B1" s="10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>
      <c r="A2" s="53"/>
      <c r="B2" s="265" t="s">
        <v>88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>
      <c r="A3" s="53"/>
      <c r="B3" s="327" t="s">
        <v>257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>
      <c r="A4" s="53"/>
      <c r="B4" s="267" t="s">
        <v>249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4" ht="15.75" thickBot="1">
      <c r="A5" s="297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25.5" customHeight="1" thickTop="1" thickBot="1">
      <c r="A6" s="297"/>
      <c r="B6" s="328" t="s">
        <v>89</v>
      </c>
      <c r="C6" s="329"/>
      <c r="D6" s="329"/>
      <c r="E6" s="329"/>
      <c r="F6" s="269" t="s">
        <v>42</v>
      </c>
      <c r="G6" s="269"/>
      <c r="H6" s="331"/>
      <c r="I6" s="331"/>
      <c r="J6" s="331"/>
      <c r="K6" s="331"/>
      <c r="L6" s="331"/>
      <c r="M6" s="331"/>
      <c r="N6" s="331"/>
    </row>
    <row r="7" spans="1:14" ht="15.75" customHeight="1" thickTop="1">
      <c r="A7" s="53"/>
      <c r="B7" s="328"/>
      <c r="C7" s="330"/>
      <c r="D7" s="330"/>
      <c r="E7" s="330"/>
      <c r="F7" s="269"/>
      <c r="G7" s="269"/>
      <c r="H7" s="331"/>
      <c r="I7" s="331"/>
      <c r="J7" s="331"/>
      <c r="K7" s="331"/>
      <c r="L7" s="331"/>
      <c r="M7" s="331"/>
      <c r="N7" s="331"/>
    </row>
    <row r="8" spans="1:14">
      <c r="A8" s="53"/>
      <c r="B8" s="128" t="s">
        <v>90</v>
      </c>
      <c r="C8" s="324"/>
      <c r="D8" s="324"/>
      <c r="E8" s="324"/>
      <c r="F8" s="325" t="s">
        <v>91</v>
      </c>
      <c r="G8" s="325"/>
      <c r="H8" s="326"/>
      <c r="I8" s="326"/>
      <c r="J8" s="326"/>
      <c r="K8" s="326"/>
      <c r="L8" s="326"/>
      <c r="M8" s="326"/>
      <c r="N8" s="326"/>
    </row>
    <row r="9" spans="1:14" ht="15.75" thickBot="1">
      <c r="A9" s="53"/>
      <c r="B9" s="275" t="s">
        <v>43</v>
      </c>
      <c r="C9" s="275"/>
      <c r="D9" s="276" t="s">
        <v>92</v>
      </c>
      <c r="E9" s="276"/>
      <c r="F9" s="276"/>
      <c r="G9" s="276"/>
      <c r="H9" s="276"/>
      <c r="I9" s="276"/>
      <c r="J9" s="276"/>
      <c r="K9" s="276"/>
      <c r="L9" s="276"/>
      <c r="M9" s="276"/>
      <c r="N9" s="276"/>
    </row>
    <row r="10" spans="1:14" ht="16.5" thickTop="1" thickBot="1">
      <c r="A10" s="53"/>
      <c r="B10" s="275"/>
      <c r="C10" s="275"/>
      <c r="D10" s="129" t="s">
        <v>93</v>
      </c>
      <c r="E10" s="130">
        <v>2024</v>
      </c>
      <c r="F10" s="277" t="s">
        <v>4</v>
      </c>
      <c r="G10" s="277"/>
      <c r="H10" s="277" t="s">
        <v>4</v>
      </c>
      <c r="I10" s="277"/>
      <c r="J10" s="56" t="s">
        <v>4</v>
      </c>
      <c r="K10" s="277" t="s">
        <v>4</v>
      </c>
      <c r="L10" s="277"/>
      <c r="M10" s="279" t="s">
        <v>94</v>
      </c>
      <c r="N10" s="280" t="s">
        <v>46</v>
      </c>
    </row>
    <row r="11" spans="1:14" ht="33" thickTop="1" thickBot="1">
      <c r="A11" s="53"/>
      <c r="B11" s="275"/>
      <c r="C11" s="275"/>
      <c r="D11" s="58" t="s">
        <v>95</v>
      </c>
      <c r="E11" s="59" t="s">
        <v>48</v>
      </c>
      <c r="F11" s="60" t="s">
        <v>238</v>
      </c>
      <c r="G11" s="61" t="s">
        <v>48</v>
      </c>
      <c r="H11" s="60" t="s">
        <v>239</v>
      </c>
      <c r="I11" s="61" t="s">
        <v>48</v>
      </c>
      <c r="J11" s="62" t="s">
        <v>96</v>
      </c>
      <c r="K11" s="60" t="s">
        <v>50</v>
      </c>
      <c r="L11" s="61" t="s">
        <v>48</v>
      </c>
      <c r="M11" s="279"/>
      <c r="N11" s="280"/>
    </row>
    <row r="12" spans="1:14" ht="16.5" thickTop="1" thickBot="1">
      <c r="A12" s="53"/>
      <c r="B12" s="275"/>
      <c r="C12" s="275"/>
      <c r="D12" s="63" t="s">
        <v>51</v>
      </c>
      <c r="E12" s="63" t="s">
        <v>52</v>
      </c>
      <c r="F12" s="63" t="s">
        <v>53</v>
      </c>
      <c r="G12" s="63" t="s">
        <v>54</v>
      </c>
      <c r="H12" s="63" t="s">
        <v>55</v>
      </c>
      <c r="I12" s="63" t="s">
        <v>56</v>
      </c>
      <c r="J12" s="63" t="s">
        <v>57</v>
      </c>
      <c r="K12" s="63" t="s">
        <v>58</v>
      </c>
      <c r="L12" s="63" t="s">
        <v>59</v>
      </c>
      <c r="M12" s="63" t="s">
        <v>60</v>
      </c>
      <c r="N12" s="64" t="s">
        <v>61</v>
      </c>
    </row>
    <row r="13" spans="1:14" ht="15.75" thickTop="1">
      <c r="A13" s="53"/>
      <c r="B13" s="272" t="s">
        <v>68</v>
      </c>
      <c r="C13" s="272"/>
      <c r="D13" s="65"/>
      <c r="E13" s="66"/>
      <c r="F13" s="65"/>
      <c r="G13" s="66"/>
      <c r="H13" s="65"/>
      <c r="I13" s="66"/>
      <c r="J13" s="67"/>
      <c r="K13" s="65"/>
      <c r="L13" s="66"/>
      <c r="M13" s="65"/>
      <c r="N13" s="68"/>
    </row>
    <row r="14" spans="1:14">
      <c r="A14" s="53"/>
      <c r="B14" s="69" t="s">
        <v>63</v>
      </c>
      <c r="C14" s="70" t="s">
        <v>64</v>
      </c>
      <c r="D14" s="65"/>
      <c r="E14" s="66"/>
      <c r="F14" s="65"/>
      <c r="G14" s="66"/>
      <c r="H14" s="65"/>
      <c r="I14" s="66"/>
      <c r="J14" s="71"/>
      <c r="K14" s="65"/>
      <c r="L14" s="66"/>
      <c r="M14" s="65"/>
      <c r="N14" s="68"/>
    </row>
    <row r="15" spans="1:14">
      <c r="A15" s="53"/>
      <c r="B15" s="85" t="s">
        <v>9</v>
      </c>
      <c r="C15" s="131" t="s">
        <v>70</v>
      </c>
      <c r="D15" s="89">
        <v>60916968</v>
      </c>
      <c r="E15" s="88">
        <f>SUM(D15/D33)</f>
        <v>0.76829629724174331</v>
      </c>
      <c r="F15" s="87">
        <v>63000000</v>
      </c>
      <c r="G15" s="88">
        <f>SUM(F15/F33)</f>
        <v>0.77681874229346481</v>
      </c>
      <c r="H15" s="87">
        <v>66000000</v>
      </c>
      <c r="I15" s="88">
        <f>SUM(H15/H33)</f>
        <v>0.76310458695229899</v>
      </c>
      <c r="J15" s="87">
        <f>SUM(H15-F15)</f>
        <v>3000000</v>
      </c>
      <c r="K15" s="89">
        <v>35542892</v>
      </c>
      <c r="L15" s="88">
        <f>SUM(K15/K33)</f>
        <v>0.74336532458244209</v>
      </c>
      <c r="M15" s="87">
        <f>SUM(H15-K15)</f>
        <v>30457108</v>
      </c>
      <c r="N15" s="90">
        <f>SUM(K15/H15)</f>
        <v>0.53852866666666666</v>
      </c>
    </row>
    <row r="16" spans="1:14">
      <c r="A16" s="53"/>
      <c r="B16" s="85" t="s">
        <v>10</v>
      </c>
      <c r="C16" s="131" t="s">
        <v>71</v>
      </c>
      <c r="D16" s="89">
        <v>7749000</v>
      </c>
      <c r="E16" s="88">
        <f>SUM(D16/D33)</f>
        <v>9.7731850464492412E-2</v>
      </c>
      <c r="F16" s="87">
        <v>8800000</v>
      </c>
      <c r="G16" s="88">
        <f>F16/F33</f>
        <v>0.10850801479654747</v>
      </c>
      <c r="H16" s="87">
        <v>8800000</v>
      </c>
      <c r="I16" s="88">
        <f>SUM(H16/H33)</f>
        <v>0.10174727826030654</v>
      </c>
      <c r="J16" s="87">
        <f t="shared" ref="J16:J20" si="0">SUM(H16-F16)</f>
        <v>0</v>
      </c>
      <c r="K16" s="89">
        <v>4888633</v>
      </c>
      <c r="L16" s="88">
        <f>SUM(K16/K33)</f>
        <v>0.10224379762933859</v>
      </c>
      <c r="M16" s="87">
        <f t="shared" ref="M16:M21" si="1">SUM(H16-K16)</f>
        <v>3911367</v>
      </c>
      <c r="N16" s="90">
        <f>SUM(K16/H16)</f>
        <v>0.5555264772727273</v>
      </c>
    </row>
    <row r="17" spans="1:14">
      <c r="A17" s="53"/>
      <c r="B17" s="85" t="s">
        <v>11</v>
      </c>
      <c r="C17" s="131" t="s">
        <v>72</v>
      </c>
      <c r="D17" s="89">
        <v>9888894</v>
      </c>
      <c r="E17" s="88">
        <f>SUM(D17/D33)</f>
        <v>0.12472059745350576</v>
      </c>
      <c r="F17" s="87">
        <v>9300000</v>
      </c>
      <c r="G17" s="88">
        <f>SUM(F17/F30)</f>
        <v>0.11467324290998766</v>
      </c>
      <c r="H17" s="87">
        <v>11150000</v>
      </c>
      <c r="I17" s="88">
        <f>SUM(H17/H33)</f>
        <v>0.12891842643209295</v>
      </c>
      <c r="J17" s="87">
        <f t="shared" si="0"/>
        <v>1850000</v>
      </c>
      <c r="K17" s="89">
        <v>6854983</v>
      </c>
      <c r="L17" s="88">
        <f>SUM(K17/K33)</f>
        <v>0.14336921888072932</v>
      </c>
      <c r="M17" s="87">
        <f t="shared" si="1"/>
        <v>4295017</v>
      </c>
      <c r="N17" s="90">
        <f>SUM(K17/H17)</f>
        <v>0.61479668161434975</v>
      </c>
    </row>
    <row r="18" spans="1:14">
      <c r="A18" s="53"/>
      <c r="B18" s="85" t="s">
        <v>12</v>
      </c>
      <c r="C18" s="131" t="s">
        <v>73</v>
      </c>
      <c r="D18" s="89">
        <v>0</v>
      </c>
      <c r="E18" s="88">
        <f>SUM(D18/D36)</f>
        <v>0</v>
      </c>
      <c r="F18" s="87">
        <v>0</v>
      </c>
      <c r="G18" s="87">
        <v>0</v>
      </c>
      <c r="H18" s="87">
        <v>0</v>
      </c>
      <c r="I18" s="88"/>
      <c r="J18" s="87">
        <f t="shared" si="0"/>
        <v>0</v>
      </c>
      <c r="K18" s="89">
        <v>0</v>
      </c>
      <c r="L18" s="87">
        <v>0</v>
      </c>
      <c r="M18" s="87">
        <f t="shared" si="1"/>
        <v>0</v>
      </c>
      <c r="N18" s="98">
        <v>0</v>
      </c>
    </row>
    <row r="19" spans="1:14">
      <c r="A19" s="53"/>
      <c r="B19" s="85" t="s">
        <v>13</v>
      </c>
      <c r="C19" s="131" t="s">
        <v>74</v>
      </c>
      <c r="D19" s="89">
        <v>0</v>
      </c>
      <c r="E19" s="88">
        <v>0</v>
      </c>
      <c r="F19" s="87">
        <v>0</v>
      </c>
      <c r="G19" s="87">
        <v>0</v>
      </c>
      <c r="H19" s="87">
        <v>0</v>
      </c>
      <c r="I19" s="88"/>
      <c r="J19" s="87">
        <f t="shared" si="0"/>
        <v>0</v>
      </c>
      <c r="K19" s="89">
        <v>0</v>
      </c>
      <c r="L19" s="87">
        <v>0</v>
      </c>
      <c r="M19" s="87">
        <f t="shared" si="1"/>
        <v>0</v>
      </c>
      <c r="N19" s="98">
        <v>0</v>
      </c>
    </row>
    <row r="20" spans="1:14">
      <c r="A20" s="53"/>
      <c r="B20" s="85" t="s">
        <v>14</v>
      </c>
      <c r="C20" s="131" t="s">
        <v>75</v>
      </c>
      <c r="D20" s="89">
        <v>0</v>
      </c>
      <c r="E20" s="88">
        <f>SUM(D20/D38)</f>
        <v>0</v>
      </c>
      <c r="F20" s="87">
        <v>0</v>
      </c>
      <c r="G20" s="87">
        <v>0</v>
      </c>
      <c r="H20" s="87">
        <v>0</v>
      </c>
      <c r="I20" s="88"/>
      <c r="J20" s="87">
        <f t="shared" si="0"/>
        <v>0</v>
      </c>
      <c r="K20" s="89">
        <v>0</v>
      </c>
      <c r="L20" s="87">
        <v>0</v>
      </c>
      <c r="M20" s="87">
        <f t="shared" si="1"/>
        <v>0</v>
      </c>
      <c r="N20" s="98">
        <v>0</v>
      </c>
    </row>
    <row r="21" spans="1:14">
      <c r="A21" s="53"/>
      <c r="B21" s="85" t="s">
        <v>15</v>
      </c>
      <c r="C21" s="131" t="s">
        <v>76</v>
      </c>
      <c r="D21" s="89">
        <v>234055</v>
      </c>
      <c r="E21" s="88">
        <f>SUM(D21/D33)</f>
        <v>2.9519458330709474E-3</v>
      </c>
      <c r="F21" s="87">
        <v>0</v>
      </c>
      <c r="G21" s="88">
        <f>SUM(F21/F30)</f>
        <v>0</v>
      </c>
      <c r="H21" s="87">
        <v>238800</v>
      </c>
      <c r="I21" s="88">
        <f>SUM(H21/H33)</f>
        <v>2.7610511418819546E-3</v>
      </c>
      <c r="J21" s="87">
        <v>238800</v>
      </c>
      <c r="K21" s="89">
        <v>238800</v>
      </c>
      <c r="L21" s="87">
        <v>0</v>
      </c>
      <c r="M21" s="87">
        <f t="shared" si="1"/>
        <v>0</v>
      </c>
      <c r="N21" s="98">
        <v>0</v>
      </c>
    </row>
    <row r="22" spans="1:14">
      <c r="A22" s="53"/>
      <c r="B22" s="132"/>
      <c r="C22" s="133" t="s">
        <v>97</v>
      </c>
      <c r="D22" s="93">
        <f>SUM(D15:D21)</f>
        <v>78788917</v>
      </c>
      <c r="E22" s="94">
        <f>D22/D33</f>
        <v>0.99370069099281244</v>
      </c>
      <c r="F22" s="93">
        <f t="shared" ref="F22:M22" si="2">SUM(F15:F21)</f>
        <v>81100000</v>
      </c>
      <c r="G22" s="94">
        <f>SUM(F22/F33)</f>
        <v>1</v>
      </c>
      <c r="H22" s="93">
        <f t="shared" si="2"/>
        <v>86188800</v>
      </c>
      <c r="I22" s="94">
        <f>SUM(H22/H33)</f>
        <v>0.99653134278658051</v>
      </c>
      <c r="J22" s="93">
        <f t="shared" si="2"/>
        <v>5088800</v>
      </c>
      <c r="K22" s="93">
        <f t="shared" si="2"/>
        <v>47525308</v>
      </c>
      <c r="L22" s="94">
        <f>K22/K33</f>
        <v>0.99397274727392848</v>
      </c>
      <c r="M22" s="93">
        <f t="shared" si="2"/>
        <v>38663492</v>
      </c>
      <c r="N22" s="94">
        <f>SUM(K22/H22)</f>
        <v>0.55140932464542958</v>
      </c>
    </row>
    <row r="23" spans="1:14">
      <c r="A23" s="53"/>
      <c r="B23" s="85" t="s">
        <v>7</v>
      </c>
      <c r="C23" s="131" t="s">
        <v>78</v>
      </c>
      <c r="D23" s="89">
        <v>0</v>
      </c>
      <c r="E23" s="87">
        <v>0</v>
      </c>
      <c r="F23" s="87">
        <v>0</v>
      </c>
      <c r="G23" s="87">
        <v>0</v>
      </c>
      <c r="H23" s="87"/>
      <c r="I23" s="87">
        <v>0</v>
      </c>
      <c r="J23" s="87"/>
      <c r="K23" s="89">
        <v>0</v>
      </c>
      <c r="L23" s="87">
        <v>0</v>
      </c>
      <c r="M23" s="87"/>
      <c r="N23" s="98">
        <v>0</v>
      </c>
    </row>
    <row r="24" spans="1:14">
      <c r="A24" s="53"/>
      <c r="B24" s="85" t="s">
        <v>8</v>
      </c>
      <c r="C24" s="131" t="s">
        <v>79</v>
      </c>
      <c r="D24" s="89">
        <v>0</v>
      </c>
      <c r="E24" s="88">
        <f>SUM(D24/D33)</f>
        <v>0</v>
      </c>
      <c r="F24" s="87"/>
      <c r="G24" s="88">
        <f>SUM(F24/F30)</f>
        <v>0</v>
      </c>
      <c r="H24" s="87">
        <v>300000</v>
      </c>
      <c r="I24" s="87">
        <v>0.3679</v>
      </c>
      <c r="J24" s="87">
        <f>SUM(H24-F24)</f>
        <v>300000</v>
      </c>
      <c r="K24" s="89">
        <v>184800</v>
      </c>
      <c r="L24" s="87">
        <v>0</v>
      </c>
      <c r="M24" s="87">
        <f>SUM(H24-L24)</f>
        <v>300000</v>
      </c>
      <c r="N24" s="98">
        <v>0</v>
      </c>
    </row>
    <row r="25" spans="1:14">
      <c r="A25" s="53"/>
      <c r="B25" s="132"/>
      <c r="C25" s="133" t="s">
        <v>98</v>
      </c>
      <c r="D25" s="93">
        <f>SUM(D23:D24)</f>
        <v>0</v>
      </c>
      <c r="E25" s="94">
        <f t="shared" ref="E25:M25" si="3">SUM(E23:E24)</f>
        <v>0</v>
      </c>
      <c r="F25" s="93">
        <f t="shared" si="3"/>
        <v>0</v>
      </c>
      <c r="G25" s="94">
        <f t="shared" si="3"/>
        <v>0</v>
      </c>
      <c r="H25" s="93">
        <f t="shared" si="3"/>
        <v>300000</v>
      </c>
      <c r="I25" s="93">
        <f t="shared" si="3"/>
        <v>0.3679</v>
      </c>
      <c r="J25" s="93">
        <f t="shared" si="3"/>
        <v>300000</v>
      </c>
      <c r="K25" s="93">
        <f t="shared" si="3"/>
        <v>184800</v>
      </c>
      <c r="L25" s="93">
        <f t="shared" si="3"/>
        <v>0</v>
      </c>
      <c r="M25" s="93">
        <f t="shared" si="3"/>
        <v>300000</v>
      </c>
      <c r="N25" s="99">
        <v>0</v>
      </c>
    </row>
    <row r="26" spans="1:14">
      <c r="A26" s="53"/>
      <c r="B26" s="85" t="s">
        <v>7</v>
      </c>
      <c r="C26" s="131" t="s">
        <v>78</v>
      </c>
      <c r="D26" s="89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9">
        <v>0</v>
      </c>
      <c r="L26" s="87">
        <v>0</v>
      </c>
      <c r="M26" s="87">
        <v>0</v>
      </c>
      <c r="N26" s="98">
        <v>0</v>
      </c>
    </row>
    <row r="27" spans="1:14">
      <c r="A27" s="53"/>
      <c r="B27" s="85" t="s">
        <v>8</v>
      </c>
      <c r="C27" s="131" t="s">
        <v>79</v>
      </c>
      <c r="D27" s="89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9">
        <v>0</v>
      </c>
      <c r="L27" s="87">
        <v>0</v>
      </c>
      <c r="M27" s="87">
        <v>0</v>
      </c>
      <c r="N27" s="98">
        <v>0</v>
      </c>
    </row>
    <row r="28" spans="1:14">
      <c r="A28" s="53"/>
      <c r="B28" s="132"/>
      <c r="C28" s="133" t="s">
        <v>99</v>
      </c>
      <c r="D28" s="93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3">
        <v>0</v>
      </c>
      <c r="L28" s="95">
        <v>0</v>
      </c>
      <c r="M28" s="95">
        <v>0</v>
      </c>
      <c r="N28" s="99">
        <v>0</v>
      </c>
    </row>
    <row r="29" spans="1:14">
      <c r="A29" s="53"/>
      <c r="B29" s="134"/>
      <c r="C29" s="135" t="s">
        <v>100</v>
      </c>
      <c r="D29" s="136">
        <f>SUM(D28+D25)</f>
        <v>0</v>
      </c>
      <c r="E29" s="137">
        <f>D29/D33</f>
        <v>0</v>
      </c>
      <c r="F29" s="136">
        <f t="shared" ref="F29:M29" si="4">SUM(F28+F25)</f>
        <v>0</v>
      </c>
      <c r="G29" s="137">
        <f t="shared" si="4"/>
        <v>0</v>
      </c>
      <c r="H29" s="136">
        <f t="shared" si="4"/>
        <v>300000</v>
      </c>
      <c r="I29" s="137">
        <f>SUM(H29/H33)</f>
        <v>3.4686572134195411E-3</v>
      </c>
      <c r="J29" s="136">
        <f t="shared" si="4"/>
        <v>300000</v>
      </c>
      <c r="K29" s="136">
        <f t="shared" si="4"/>
        <v>184800</v>
      </c>
      <c r="L29" s="136">
        <f t="shared" si="4"/>
        <v>0</v>
      </c>
      <c r="M29" s="136">
        <f t="shared" si="4"/>
        <v>300000</v>
      </c>
      <c r="N29" s="138">
        <v>0</v>
      </c>
    </row>
    <row r="30" spans="1:14">
      <c r="A30" s="53"/>
      <c r="B30" s="134"/>
      <c r="C30" s="135" t="s">
        <v>101</v>
      </c>
      <c r="D30" s="136">
        <f>SUM(D29+D22)</f>
        <v>78788917</v>
      </c>
      <c r="E30" s="137">
        <f>D30/D33</f>
        <v>0.99370069099281244</v>
      </c>
      <c r="F30" s="136">
        <f t="shared" ref="F30:M30" si="5">SUM(F29+F22)</f>
        <v>81100000</v>
      </c>
      <c r="G30" s="137">
        <f t="shared" si="5"/>
        <v>1</v>
      </c>
      <c r="H30" s="136">
        <f t="shared" si="5"/>
        <v>86488800</v>
      </c>
      <c r="I30" s="137">
        <f>H30/H33</f>
        <v>1</v>
      </c>
      <c r="J30" s="136">
        <f t="shared" si="5"/>
        <v>5388800</v>
      </c>
      <c r="K30" s="136">
        <f t="shared" si="5"/>
        <v>47710108</v>
      </c>
      <c r="L30" s="137">
        <f t="shared" si="5"/>
        <v>0.99397274727392848</v>
      </c>
      <c r="M30" s="136">
        <f t="shared" si="5"/>
        <v>38963492</v>
      </c>
      <c r="N30" s="137">
        <f>SUM(K30/H30)</f>
        <v>0.55163336755741788</v>
      </c>
    </row>
    <row r="31" spans="1:14">
      <c r="A31" s="53"/>
      <c r="B31" s="132"/>
      <c r="C31" s="133" t="s">
        <v>102</v>
      </c>
      <c r="D31" s="93">
        <v>0</v>
      </c>
      <c r="E31" s="95"/>
      <c r="F31" s="95"/>
      <c r="G31" s="95"/>
      <c r="H31" s="95"/>
      <c r="I31" s="95"/>
      <c r="J31" s="95"/>
      <c r="K31" s="93">
        <v>103384</v>
      </c>
      <c r="L31" s="95"/>
      <c r="M31" s="95"/>
      <c r="N31" s="99"/>
    </row>
    <row r="32" spans="1:14">
      <c r="A32" s="53"/>
      <c r="B32" s="132"/>
      <c r="C32" s="133" t="s">
        <v>103</v>
      </c>
      <c r="D32" s="93">
        <v>499462</v>
      </c>
      <c r="E32" s="95"/>
      <c r="F32" s="95"/>
      <c r="G32" s="95"/>
      <c r="H32" s="95"/>
      <c r="I32" s="95"/>
      <c r="J32" s="95"/>
      <c r="K32" s="93">
        <v>0</v>
      </c>
      <c r="L32" s="95"/>
      <c r="M32" s="95"/>
      <c r="N32" s="99"/>
    </row>
    <row r="33" spans="1:14" ht="15.75" thickBot="1">
      <c r="A33" s="53"/>
      <c r="B33" s="134"/>
      <c r="C33" s="135" t="s">
        <v>104</v>
      </c>
      <c r="D33" s="136">
        <f>SUM(D30+D31+D32)</f>
        <v>79288379</v>
      </c>
      <c r="E33" s="136"/>
      <c r="F33" s="136">
        <f>SUM(F30+F31+F32)</f>
        <v>81100000</v>
      </c>
      <c r="G33" s="136"/>
      <c r="H33" s="136">
        <f>SUM(H30+H31+H32)</f>
        <v>86488800</v>
      </c>
      <c r="I33" s="136"/>
      <c r="J33" s="136">
        <f>SUM(J30+J31+J32)</f>
        <v>5388800</v>
      </c>
      <c r="K33" s="136">
        <f>SUM(K30+K31+K32)</f>
        <v>47813492</v>
      </c>
      <c r="L33" s="136"/>
      <c r="M33" s="136">
        <f>SUM(M30+M31+M32)</f>
        <v>38963492</v>
      </c>
      <c r="N33" s="137">
        <f>SUM(K33/H33)</f>
        <v>0.55282871308192505</v>
      </c>
    </row>
    <row r="34" spans="1:14" ht="15.75" thickTop="1">
      <c r="A34" s="53"/>
      <c r="B34" s="283" t="s">
        <v>105</v>
      </c>
      <c r="C34" s="283"/>
      <c r="D34" s="81"/>
      <c r="E34" s="82"/>
      <c r="F34" s="81"/>
      <c r="G34" s="82"/>
      <c r="H34" s="81"/>
      <c r="I34" s="82"/>
      <c r="J34" s="83"/>
      <c r="K34" s="81"/>
      <c r="L34" s="82"/>
      <c r="M34" s="81"/>
      <c r="N34" s="84"/>
    </row>
    <row r="35" spans="1:14">
      <c r="A35" s="53"/>
      <c r="B35" s="69" t="s">
        <v>69</v>
      </c>
      <c r="C35" s="70" t="s">
        <v>64</v>
      </c>
      <c r="D35" s="65"/>
      <c r="E35" s="66"/>
      <c r="F35" s="65"/>
      <c r="G35" s="66"/>
      <c r="H35" s="65"/>
      <c r="I35" s="66"/>
      <c r="J35" s="71"/>
      <c r="K35" s="65"/>
      <c r="L35" s="66"/>
      <c r="M35" s="65"/>
      <c r="N35" s="68"/>
    </row>
    <row r="36" spans="1:14">
      <c r="A36" s="53"/>
      <c r="B36" s="85"/>
      <c r="C36" s="139" t="s">
        <v>106</v>
      </c>
      <c r="D36" s="136">
        <f>D38</f>
        <v>78788917</v>
      </c>
      <c r="E36" s="137">
        <f t="shared" ref="E36:N36" si="6">E38</f>
        <v>0.99370069099281244</v>
      </c>
      <c r="F36" s="136">
        <f t="shared" si="6"/>
        <v>81100000</v>
      </c>
      <c r="G36" s="137">
        <f t="shared" si="6"/>
        <v>1</v>
      </c>
      <c r="H36" s="136">
        <f t="shared" si="6"/>
        <v>86188800</v>
      </c>
      <c r="I36" s="137">
        <f t="shared" si="6"/>
        <v>0.99653134278658051</v>
      </c>
      <c r="J36" s="136">
        <f t="shared" si="6"/>
        <v>5088800</v>
      </c>
      <c r="K36" s="136">
        <f t="shared" si="6"/>
        <v>47525308</v>
      </c>
      <c r="L36" s="137">
        <f t="shared" si="6"/>
        <v>0.99397274727392848</v>
      </c>
      <c r="M36" s="136">
        <f t="shared" si="6"/>
        <v>38663492</v>
      </c>
      <c r="N36" s="137">
        <f t="shared" si="6"/>
        <v>0.55140932464542958</v>
      </c>
    </row>
    <row r="37" spans="1:14">
      <c r="A37" s="53"/>
      <c r="B37" s="85" t="s">
        <v>107</v>
      </c>
      <c r="C37" s="86" t="s">
        <v>108</v>
      </c>
      <c r="D37" s="89"/>
      <c r="E37" s="87"/>
      <c r="F37" s="87"/>
      <c r="G37" s="87"/>
      <c r="H37" s="87"/>
      <c r="I37" s="87"/>
      <c r="J37" s="87"/>
      <c r="K37" s="89"/>
      <c r="L37" s="87"/>
      <c r="M37" s="87"/>
      <c r="N37" s="98"/>
    </row>
    <row r="38" spans="1:14">
      <c r="A38" s="53"/>
      <c r="B38" s="190" t="s">
        <v>215</v>
      </c>
      <c r="C38" s="192" t="s">
        <v>216</v>
      </c>
      <c r="D38" s="89">
        <f>D22</f>
        <v>78788917</v>
      </c>
      <c r="E38" s="88">
        <f t="shared" ref="E38:N38" si="7">E22</f>
        <v>0.99370069099281244</v>
      </c>
      <c r="F38" s="89">
        <f t="shared" si="7"/>
        <v>81100000</v>
      </c>
      <c r="G38" s="88">
        <f t="shared" si="7"/>
        <v>1</v>
      </c>
      <c r="H38" s="89">
        <f t="shared" si="7"/>
        <v>86188800</v>
      </c>
      <c r="I38" s="88">
        <f t="shared" si="7"/>
        <v>0.99653134278658051</v>
      </c>
      <c r="J38" s="89">
        <f t="shared" si="7"/>
        <v>5088800</v>
      </c>
      <c r="K38" s="89">
        <f t="shared" si="7"/>
        <v>47525308</v>
      </c>
      <c r="L38" s="88">
        <f t="shared" si="7"/>
        <v>0.99397274727392848</v>
      </c>
      <c r="M38" s="89">
        <f t="shared" si="7"/>
        <v>38663492</v>
      </c>
      <c r="N38" s="88">
        <f t="shared" si="7"/>
        <v>0.55140932464542958</v>
      </c>
    </row>
    <row r="39" spans="1:14">
      <c r="A39" s="53"/>
      <c r="B39" s="85"/>
      <c r="C39" s="139" t="s">
        <v>109</v>
      </c>
      <c r="D39" s="136">
        <f>SUM(D45+D47)</f>
        <v>0</v>
      </c>
      <c r="E39" s="136">
        <f t="shared" ref="E39:N39" si="8">SUM(E45+E47)</f>
        <v>0</v>
      </c>
      <c r="F39" s="136">
        <f t="shared" si="8"/>
        <v>0</v>
      </c>
      <c r="G39" s="137">
        <f>SUM(F39/F33)</f>
        <v>0</v>
      </c>
      <c r="H39" s="136">
        <f t="shared" si="8"/>
        <v>300000</v>
      </c>
      <c r="I39" s="137">
        <f>SUM(H39/H33)</f>
        <v>3.4686572134195411E-3</v>
      </c>
      <c r="J39" s="136">
        <f t="shared" si="8"/>
        <v>300000</v>
      </c>
      <c r="K39" s="136">
        <f t="shared" si="8"/>
        <v>184800</v>
      </c>
      <c r="L39" s="136">
        <f t="shared" si="8"/>
        <v>0</v>
      </c>
      <c r="M39" s="136">
        <f t="shared" si="8"/>
        <v>115200</v>
      </c>
      <c r="N39" s="136">
        <f t="shared" si="8"/>
        <v>0</v>
      </c>
    </row>
    <row r="40" spans="1:14">
      <c r="A40" s="53"/>
      <c r="B40" s="85" t="s">
        <v>107</v>
      </c>
      <c r="C40" s="86" t="s">
        <v>108</v>
      </c>
      <c r="D40" s="89"/>
      <c r="E40" s="87"/>
      <c r="F40" s="87"/>
      <c r="G40" s="87"/>
      <c r="H40" s="87">
        <v>300000</v>
      </c>
      <c r="I40" s="87"/>
      <c r="J40" s="87">
        <v>300000</v>
      </c>
      <c r="K40" s="89">
        <v>184800</v>
      </c>
      <c r="L40" s="87"/>
      <c r="M40" s="87">
        <v>115200</v>
      </c>
      <c r="N40" s="98"/>
    </row>
    <row r="41" spans="1:14">
      <c r="A41" s="53"/>
      <c r="B41" s="190" t="s">
        <v>217</v>
      </c>
      <c r="C41" s="192" t="s">
        <v>218</v>
      </c>
      <c r="D41" s="89"/>
      <c r="E41" s="87"/>
      <c r="F41" s="87"/>
      <c r="G41" s="87"/>
      <c r="H41" s="87"/>
      <c r="I41" s="87"/>
      <c r="J41" s="87">
        <v>0</v>
      </c>
      <c r="K41" s="89">
        <v>0</v>
      </c>
      <c r="L41" s="87">
        <v>0</v>
      </c>
      <c r="M41" s="87"/>
      <c r="N41" s="98">
        <v>0</v>
      </c>
    </row>
    <row r="42" spans="1:14">
      <c r="A42" s="53"/>
      <c r="B42" s="85"/>
      <c r="C42" s="86"/>
      <c r="D42" s="89"/>
      <c r="E42" s="88">
        <f>SUM(D42/D33)</f>
        <v>0</v>
      </c>
      <c r="F42" s="87"/>
      <c r="G42" s="88">
        <f>SUM(F42/F33)</f>
        <v>0</v>
      </c>
      <c r="H42" s="87"/>
      <c r="I42" s="88">
        <f>SUM(H42/H33)</f>
        <v>0</v>
      </c>
      <c r="J42" s="87">
        <f>SUM(H42-F42)</f>
        <v>0</v>
      </c>
      <c r="K42" s="89">
        <v>0</v>
      </c>
      <c r="L42" s="87">
        <v>0</v>
      </c>
      <c r="M42" s="87">
        <f>SUM(F42-K42)</f>
        <v>0</v>
      </c>
      <c r="N42" s="98">
        <v>0</v>
      </c>
    </row>
    <row r="43" spans="1:14">
      <c r="A43" s="53"/>
      <c r="B43" s="85"/>
      <c r="C43" s="86"/>
      <c r="D43" s="89"/>
      <c r="E43" s="87"/>
      <c r="F43" s="87"/>
      <c r="G43" s="87"/>
      <c r="H43" s="87"/>
      <c r="I43" s="87"/>
      <c r="J43" s="87">
        <f>SUM(H43-F43)</f>
        <v>0</v>
      </c>
      <c r="K43" s="89">
        <v>0</v>
      </c>
      <c r="L43" s="87">
        <v>0</v>
      </c>
      <c r="M43" s="87">
        <f>SUM(F43-K43)</f>
        <v>0</v>
      </c>
      <c r="N43" s="98">
        <v>0</v>
      </c>
    </row>
    <row r="44" spans="1:14">
      <c r="A44" s="53"/>
      <c r="B44" s="85"/>
      <c r="C44" s="86"/>
      <c r="D44" s="89"/>
      <c r="E44" s="87"/>
      <c r="F44" s="87"/>
      <c r="G44" s="88">
        <f>SUM(F44/F33)</f>
        <v>0</v>
      </c>
      <c r="H44" s="87"/>
      <c r="I44" s="88">
        <f>SUM(H44/H33)</f>
        <v>0</v>
      </c>
      <c r="J44" s="87">
        <f>SUM(H44-F44)</f>
        <v>0</v>
      </c>
      <c r="K44" s="89">
        <v>0</v>
      </c>
      <c r="L44" s="87">
        <v>0</v>
      </c>
      <c r="M44" s="87">
        <f>SUM(F44-K44)</f>
        <v>0</v>
      </c>
      <c r="N44" s="98">
        <v>0</v>
      </c>
    </row>
    <row r="45" spans="1:14">
      <c r="A45" s="53"/>
      <c r="B45" s="85"/>
      <c r="C45" s="92" t="s">
        <v>98</v>
      </c>
      <c r="D45" s="93">
        <f>SUM(D40:D44)</f>
        <v>0</v>
      </c>
      <c r="E45" s="94">
        <f t="shared" ref="E45:N45" si="9">SUM(E40:E44)</f>
        <v>0</v>
      </c>
      <c r="F45" s="93">
        <f t="shared" si="9"/>
        <v>0</v>
      </c>
      <c r="G45" s="94">
        <f t="shared" si="9"/>
        <v>0</v>
      </c>
      <c r="H45" s="93">
        <f t="shared" si="9"/>
        <v>300000</v>
      </c>
      <c r="I45" s="94">
        <f t="shared" si="9"/>
        <v>0</v>
      </c>
      <c r="J45" s="93">
        <f t="shared" si="9"/>
        <v>300000</v>
      </c>
      <c r="K45" s="93">
        <f t="shared" si="9"/>
        <v>184800</v>
      </c>
      <c r="L45" s="93">
        <f t="shared" si="9"/>
        <v>0</v>
      </c>
      <c r="M45" s="93">
        <f t="shared" si="9"/>
        <v>115200</v>
      </c>
      <c r="N45" s="93">
        <f t="shared" si="9"/>
        <v>0</v>
      </c>
    </row>
    <row r="46" spans="1:14">
      <c r="A46" s="53"/>
      <c r="B46" s="85" t="s">
        <v>107</v>
      </c>
      <c r="C46" s="86" t="s">
        <v>108</v>
      </c>
      <c r="D46" s="89"/>
      <c r="E46" s="87"/>
      <c r="F46" s="87"/>
      <c r="G46" s="87"/>
      <c r="H46" s="87"/>
      <c r="I46" s="87"/>
      <c r="J46" s="87"/>
      <c r="K46" s="89"/>
      <c r="L46" s="87"/>
      <c r="M46" s="87"/>
      <c r="N46" s="98"/>
    </row>
    <row r="47" spans="1:14">
      <c r="A47" s="53"/>
      <c r="B47" s="85"/>
      <c r="C47" s="92" t="s">
        <v>99</v>
      </c>
      <c r="D47" s="93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3">
        <v>0</v>
      </c>
      <c r="L47" s="95">
        <v>0</v>
      </c>
      <c r="M47" s="95">
        <v>0</v>
      </c>
      <c r="N47" s="99">
        <v>0</v>
      </c>
    </row>
    <row r="48" spans="1:14">
      <c r="A48" s="53"/>
      <c r="B48" s="85" t="s">
        <v>107</v>
      </c>
      <c r="C48" s="86" t="s">
        <v>108</v>
      </c>
      <c r="D48" s="89"/>
      <c r="E48" s="87"/>
      <c r="F48" s="87"/>
      <c r="G48" s="87"/>
      <c r="H48" s="87"/>
      <c r="I48" s="87"/>
      <c r="J48" s="87"/>
      <c r="K48" s="89"/>
      <c r="L48" s="87"/>
      <c r="M48" s="87"/>
      <c r="N48" s="98"/>
    </row>
    <row r="49" spans="1:14">
      <c r="A49" s="53"/>
      <c r="B49" s="85" t="s">
        <v>107</v>
      </c>
      <c r="C49" s="86" t="s">
        <v>108</v>
      </c>
      <c r="D49" s="89"/>
      <c r="E49" s="87"/>
      <c r="F49" s="87"/>
      <c r="G49" s="87"/>
      <c r="H49" s="87"/>
      <c r="I49" s="87"/>
      <c r="J49" s="87"/>
      <c r="K49" s="89"/>
      <c r="L49" s="87"/>
      <c r="M49" s="87"/>
      <c r="N49" s="98"/>
    </row>
    <row r="50" spans="1:14" ht="15.75" thickBot="1">
      <c r="A50" s="53"/>
      <c r="B50" s="85"/>
      <c r="C50" s="140" t="s">
        <v>104</v>
      </c>
      <c r="D50" s="141">
        <f>SUM(D36+D39)</f>
        <v>78788917</v>
      </c>
      <c r="E50" s="141"/>
      <c r="F50" s="141">
        <f t="shared" ref="F50:M50" si="10">SUM(F36+F39)</f>
        <v>81100000</v>
      </c>
      <c r="G50" s="141"/>
      <c r="H50" s="141">
        <f t="shared" si="10"/>
        <v>86488800</v>
      </c>
      <c r="I50" s="141"/>
      <c r="J50" s="141">
        <f t="shared" si="10"/>
        <v>5388800</v>
      </c>
      <c r="K50" s="141">
        <f t="shared" si="10"/>
        <v>47710108</v>
      </c>
      <c r="L50" s="141"/>
      <c r="M50" s="141">
        <f t="shared" si="10"/>
        <v>38778692</v>
      </c>
      <c r="N50" s="142">
        <f>SUM(K50/H50)</f>
        <v>0.55163336755741788</v>
      </c>
    </row>
    <row r="51" spans="1:14" ht="15.75" thickTop="1">
      <c r="A51" s="53"/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</row>
    <row r="52" spans="1:14">
      <c r="A52" s="53"/>
      <c r="B52" s="104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 ht="15" customHeight="1">
      <c r="A53" s="53"/>
      <c r="B53" s="315" t="s">
        <v>210</v>
      </c>
      <c r="C53" s="127" t="s">
        <v>35</v>
      </c>
      <c r="D53" s="314" t="s">
        <v>235</v>
      </c>
      <c r="E53" s="314"/>
      <c r="F53" s="315" t="s">
        <v>209</v>
      </c>
      <c r="G53" s="143" t="s">
        <v>35</v>
      </c>
      <c r="H53" s="333" t="s">
        <v>234</v>
      </c>
      <c r="I53" s="333"/>
      <c r="J53" s="333"/>
      <c r="K53" s="333"/>
      <c r="L53" s="144"/>
      <c r="M53" s="144"/>
      <c r="N53" s="53"/>
    </row>
    <row r="54" spans="1:14" ht="38.25" customHeight="1">
      <c r="A54" s="53"/>
      <c r="B54" s="315"/>
      <c r="C54" s="127" t="s">
        <v>36</v>
      </c>
      <c r="D54" s="317"/>
      <c r="E54" s="317"/>
      <c r="F54" s="315"/>
      <c r="G54" s="143" t="s">
        <v>36</v>
      </c>
      <c r="H54" s="333"/>
      <c r="I54" s="333"/>
      <c r="J54" s="333"/>
      <c r="K54" s="333"/>
      <c r="L54" s="144"/>
      <c r="M54" s="144"/>
      <c r="N54" s="53"/>
    </row>
    <row r="55" spans="1:14" ht="15.75">
      <c r="A55" s="53"/>
      <c r="B55" s="315"/>
      <c r="C55" s="127" t="s">
        <v>37</v>
      </c>
      <c r="D55" s="318">
        <v>45908</v>
      </c>
      <c r="E55" s="314"/>
      <c r="F55" s="315"/>
      <c r="G55" s="143" t="s">
        <v>37</v>
      </c>
      <c r="H55" s="334">
        <v>45908</v>
      </c>
      <c r="I55" s="333"/>
      <c r="J55" s="333"/>
      <c r="K55" s="333"/>
      <c r="L55" s="144"/>
      <c r="M55" s="144"/>
      <c r="N55" s="53"/>
    </row>
  </sheetData>
  <mergeCells count="29">
    <mergeCell ref="B13:C13"/>
    <mergeCell ref="B34:C34"/>
    <mergeCell ref="B51:N51"/>
    <mergeCell ref="B53:B55"/>
    <mergeCell ref="D53:E53"/>
    <mergeCell ref="F53:F55"/>
    <mergeCell ref="D54:E54"/>
    <mergeCell ref="D55:E55"/>
    <mergeCell ref="H53:K53"/>
    <mergeCell ref="H54:K54"/>
    <mergeCell ref="H55:K55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rintOptions horizontalCentered="1" verticalCentered="1"/>
  <pageMargins left="0" right="0" top="0" bottom="0" header="0" footer="0"/>
  <pageSetup paperSize="9" scale="64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R25"/>
  <sheetViews>
    <sheetView workbookViewId="0">
      <selection activeCell="A5" sqref="A5:R25"/>
    </sheetView>
  </sheetViews>
  <sheetFormatPr defaultRowHeight="15"/>
  <cols>
    <col min="1" max="2" width="9.140625" style="108"/>
    <col min="3" max="3" width="20.42578125" style="108" customWidth="1"/>
    <col min="4" max="4" width="14.28515625" style="108" customWidth="1"/>
    <col min="5" max="5" width="9.140625" style="108"/>
    <col min="6" max="6" width="9.28515625" style="108" bestFit="1" customWidth="1"/>
    <col min="7" max="7" width="12.5703125" style="108" customWidth="1"/>
    <col min="8" max="8" width="13" style="108" customWidth="1"/>
    <col min="9" max="9" width="10.85546875" style="108" customWidth="1"/>
    <col min="10" max="10" width="11" style="108" customWidth="1"/>
    <col min="11" max="11" width="9.28515625" style="108" bestFit="1" customWidth="1"/>
    <col min="12" max="12" width="9.85546875" style="108" bestFit="1" customWidth="1"/>
    <col min="13" max="13" width="9.140625" style="108"/>
    <col min="14" max="14" width="11.140625" style="108" customWidth="1"/>
    <col min="15" max="15" width="9.140625" style="108"/>
    <col min="16" max="16" width="9.28515625" style="108" bestFit="1" customWidth="1"/>
    <col min="17" max="17" width="9.140625" style="108"/>
    <col min="18" max="18" width="14.7109375" style="108" customWidth="1"/>
    <col min="19" max="19" width="9.5703125" style="108" bestFit="1" customWidth="1"/>
    <col min="20" max="16384" width="9.140625" style="108"/>
  </cols>
  <sheetData>
    <row r="5" spans="1:18" ht="15" customHeight="1">
      <c r="D5" s="335" t="s">
        <v>110</v>
      </c>
      <c r="E5" s="335"/>
      <c r="F5" s="335"/>
      <c r="G5" s="335"/>
      <c r="H5" s="335"/>
      <c r="I5" s="335"/>
      <c r="J5" s="112"/>
      <c r="K5" s="112"/>
      <c r="L5" s="112"/>
      <c r="M5" s="112"/>
      <c r="N5" s="112"/>
      <c r="O5" s="112"/>
      <c r="P5" s="112"/>
      <c r="Q5" s="53"/>
      <c r="R5" s="53"/>
    </row>
    <row r="6" spans="1:18" ht="15.75" thickBot="1">
      <c r="A6" s="145" t="s">
        <v>256</v>
      </c>
      <c r="B6" s="145"/>
      <c r="C6" s="248"/>
      <c r="D6" s="248"/>
      <c r="E6" s="145"/>
      <c r="F6" s="145"/>
      <c r="G6" s="145"/>
      <c r="H6" s="145"/>
      <c r="I6" s="145"/>
      <c r="J6" s="145"/>
      <c r="K6" s="244" t="s">
        <v>248</v>
      </c>
      <c r="L6" s="244"/>
      <c r="M6" s="244"/>
      <c r="N6" s="244"/>
      <c r="O6" s="244"/>
      <c r="P6" s="244"/>
      <c r="Q6" s="145"/>
      <c r="R6" s="145"/>
    </row>
    <row r="7" spans="1:18" ht="27.75" customHeight="1" thickTop="1" thickBot="1">
      <c r="A7" s="146" t="s">
        <v>1</v>
      </c>
      <c r="B7" s="147" t="s">
        <v>63</v>
      </c>
      <c r="C7" s="147" t="s">
        <v>86</v>
      </c>
      <c r="D7" s="147" t="s">
        <v>2</v>
      </c>
      <c r="E7" s="186" t="s">
        <v>3</v>
      </c>
      <c r="F7" s="147" t="s">
        <v>4</v>
      </c>
      <c r="G7" s="147" t="s">
        <v>5</v>
      </c>
      <c r="H7" s="149" t="s">
        <v>6</v>
      </c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18" ht="16.5" thickTop="1" thickBot="1">
      <c r="A8" s="146"/>
      <c r="B8" s="147"/>
      <c r="C8" s="147"/>
      <c r="D8" s="147"/>
      <c r="E8" s="148"/>
      <c r="F8" s="147"/>
      <c r="G8" s="147"/>
      <c r="H8" s="150" t="s">
        <v>7</v>
      </c>
      <c r="I8" s="150" t="s">
        <v>8</v>
      </c>
      <c r="J8" s="150" t="s">
        <v>9</v>
      </c>
      <c r="K8" s="150" t="s">
        <v>10</v>
      </c>
      <c r="L8" s="150" t="s">
        <v>11</v>
      </c>
      <c r="M8" s="150" t="s">
        <v>12</v>
      </c>
      <c r="N8" s="150" t="s">
        <v>13</v>
      </c>
      <c r="O8" s="150" t="s">
        <v>14</v>
      </c>
      <c r="P8" s="150" t="s">
        <v>15</v>
      </c>
      <c r="Q8" s="150"/>
      <c r="R8" s="151" t="s">
        <v>16</v>
      </c>
    </row>
    <row r="9" spans="1:18" ht="51" customHeight="1" thickTop="1" thickBot="1">
      <c r="A9" s="152">
        <v>29</v>
      </c>
      <c r="B9" s="153">
        <v>3310</v>
      </c>
      <c r="C9" s="153" t="s">
        <v>214</v>
      </c>
      <c r="D9" s="153">
        <v>1</v>
      </c>
      <c r="E9" s="185" t="s">
        <v>28</v>
      </c>
      <c r="F9" s="154" t="s">
        <v>17</v>
      </c>
      <c r="G9" s="153"/>
      <c r="H9" s="155" t="s">
        <v>111</v>
      </c>
      <c r="I9" s="155" t="s">
        <v>112</v>
      </c>
      <c r="J9" s="155" t="s">
        <v>20</v>
      </c>
      <c r="K9" s="155" t="s">
        <v>113</v>
      </c>
      <c r="L9" s="155" t="s">
        <v>114</v>
      </c>
      <c r="M9" s="155" t="s">
        <v>115</v>
      </c>
      <c r="N9" s="155" t="s">
        <v>116</v>
      </c>
      <c r="O9" s="155" t="s">
        <v>117</v>
      </c>
      <c r="P9" s="155" t="s">
        <v>26</v>
      </c>
      <c r="Q9" s="155"/>
      <c r="R9" s="156" t="s">
        <v>16</v>
      </c>
    </row>
    <row r="10" spans="1:18" ht="28.5" customHeight="1" thickTop="1" thickBot="1">
      <c r="A10" s="225">
        <v>29</v>
      </c>
      <c r="B10" s="226">
        <v>3310</v>
      </c>
      <c r="C10" s="226" t="s">
        <v>214</v>
      </c>
      <c r="D10" s="119" t="s">
        <v>27</v>
      </c>
      <c r="E10" s="158" t="s">
        <v>28</v>
      </c>
      <c r="F10" s="119">
        <v>2025</v>
      </c>
      <c r="G10" s="120" t="s">
        <v>29</v>
      </c>
      <c r="H10" s="122"/>
      <c r="I10" s="122"/>
      <c r="J10" s="122">
        <v>63000000</v>
      </c>
      <c r="K10" s="122">
        <v>8800000</v>
      </c>
      <c r="L10" s="122">
        <v>9300000</v>
      </c>
      <c r="M10" s="122"/>
      <c r="N10" s="122"/>
      <c r="O10" s="122"/>
      <c r="P10" s="122">
        <v>0</v>
      </c>
      <c r="Q10" s="122"/>
      <c r="R10" s="123">
        <f>SUM(I10:Q10)</f>
        <v>81100000</v>
      </c>
    </row>
    <row r="11" spans="1:18" ht="18" customHeight="1" thickTop="1" thickBot="1">
      <c r="A11" s="225">
        <v>29</v>
      </c>
      <c r="B11" s="226">
        <v>3310</v>
      </c>
      <c r="C11" s="226" t="s">
        <v>214</v>
      </c>
      <c r="D11" s="119" t="s">
        <v>27</v>
      </c>
      <c r="E11" s="158" t="s">
        <v>28</v>
      </c>
      <c r="F11" s="119">
        <v>2025</v>
      </c>
      <c r="G11" s="120" t="s">
        <v>30</v>
      </c>
      <c r="H11" s="122"/>
      <c r="I11" s="122">
        <v>300000</v>
      </c>
      <c r="J11" s="122">
        <v>66000000</v>
      </c>
      <c r="K11" s="122">
        <v>8800000</v>
      </c>
      <c r="L11" s="122">
        <v>11150000</v>
      </c>
      <c r="M11" s="122"/>
      <c r="N11" s="122"/>
      <c r="O11" s="122"/>
      <c r="P11" s="122">
        <v>238800</v>
      </c>
      <c r="Q11" s="122"/>
      <c r="R11" s="123">
        <f t="shared" ref="R11:R18" si="0">SUM(I11:Q11)</f>
        <v>86488800</v>
      </c>
    </row>
    <row r="12" spans="1:18" ht="24.75" customHeight="1" thickTop="1" thickBot="1">
      <c r="A12" s="225">
        <v>29</v>
      </c>
      <c r="B12" s="226">
        <v>3310</v>
      </c>
      <c r="C12" s="226" t="s">
        <v>214</v>
      </c>
      <c r="D12" s="119" t="s">
        <v>27</v>
      </c>
      <c r="E12" s="158" t="s">
        <v>28</v>
      </c>
      <c r="F12" s="119">
        <v>2025</v>
      </c>
      <c r="G12" s="120" t="s">
        <v>31</v>
      </c>
      <c r="H12" s="122"/>
      <c r="I12" s="122">
        <v>184800</v>
      </c>
      <c r="J12" s="122">
        <v>35542892</v>
      </c>
      <c r="K12" s="122">
        <v>4888633</v>
      </c>
      <c r="L12" s="122">
        <v>6854983</v>
      </c>
      <c r="M12" s="122"/>
      <c r="N12" s="122"/>
      <c r="O12" s="122"/>
      <c r="P12" s="122">
        <v>238800</v>
      </c>
      <c r="Q12" s="122"/>
      <c r="R12" s="123">
        <f t="shared" si="0"/>
        <v>47710108</v>
      </c>
    </row>
    <row r="13" spans="1:18" ht="22.5" customHeight="1" thickTop="1" thickBot="1">
      <c r="A13" s="225">
        <v>29</v>
      </c>
      <c r="B13" s="226">
        <v>3310</v>
      </c>
      <c r="C13" s="226" t="s">
        <v>214</v>
      </c>
      <c r="D13" s="119" t="s">
        <v>27</v>
      </c>
      <c r="E13" s="158" t="s">
        <v>28</v>
      </c>
      <c r="F13" s="119">
        <v>2025</v>
      </c>
      <c r="G13" s="120" t="s">
        <v>32</v>
      </c>
      <c r="H13" s="122"/>
      <c r="I13" s="122">
        <v>0</v>
      </c>
      <c r="J13" s="122">
        <v>0</v>
      </c>
      <c r="K13" s="122">
        <v>0</v>
      </c>
      <c r="L13" s="122">
        <v>0</v>
      </c>
      <c r="M13" s="122"/>
      <c r="N13" s="122"/>
      <c r="O13" s="122"/>
      <c r="P13" s="122">
        <v>0</v>
      </c>
      <c r="Q13" s="122"/>
      <c r="R13" s="123">
        <f t="shared" si="0"/>
        <v>0</v>
      </c>
    </row>
    <row r="14" spans="1:18" ht="15.75" customHeight="1" thickTop="1" thickBot="1">
      <c r="A14" s="225">
        <v>29</v>
      </c>
      <c r="B14" s="226">
        <v>3310</v>
      </c>
      <c r="C14" s="226" t="s">
        <v>214</v>
      </c>
      <c r="D14" s="119" t="s">
        <v>27</v>
      </c>
      <c r="E14" s="158" t="s">
        <v>16</v>
      </c>
      <c r="F14" s="119">
        <v>2025</v>
      </c>
      <c r="G14" s="120" t="s">
        <v>29</v>
      </c>
      <c r="H14" s="122"/>
      <c r="I14" s="122"/>
      <c r="J14" s="122">
        <f t="shared" ref="J14:L16" si="1">J10</f>
        <v>63000000</v>
      </c>
      <c r="K14" s="122">
        <f t="shared" si="1"/>
        <v>8800000</v>
      </c>
      <c r="L14" s="122">
        <f t="shared" si="1"/>
        <v>9300000</v>
      </c>
      <c r="M14" s="122"/>
      <c r="N14" s="122"/>
      <c r="O14" s="122"/>
      <c r="P14" s="122">
        <f>SUM(P10)</f>
        <v>0</v>
      </c>
      <c r="Q14" s="122"/>
      <c r="R14" s="123">
        <f t="shared" si="0"/>
        <v>81100000</v>
      </c>
    </row>
    <row r="15" spans="1:18" ht="12.75" customHeight="1" thickTop="1" thickBot="1">
      <c r="A15" s="225">
        <v>29</v>
      </c>
      <c r="B15" s="226">
        <v>3310</v>
      </c>
      <c r="C15" s="226" t="s">
        <v>214</v>
      </c>
      <c r="D15" s="119" t="s">
        <v>27</v>
      </c>
      <c r="E15" s="158" t="s">
        <v>16</v>
      </c>
      <c r="F15" s="119">
        <v>2025</v>
      </c>
      <c r="G15" s="120" t="s">
        <v>30</v>
      </c>
      <c r="H15" s="122"/>
      <c r="I15" s="122">
        <v>300000</v>
      </c>
      <c r="J15" s="122">
        <f t="shared" si="1"/>
        <v>66000000</v>
      </c>
      <c r="K15" s="122">
        <f t="shared" si="1"/>
        <v>8800000</v>
      </c>
      <c r="L15" s="122">
        <f t="shared" si="1"/>
        <v>11150000</v>
      </c>
      <c r="M15" s="122"/>
      <c r="N15" s="122"/>
      <c r="O15" s="122"/>
      <c r="P15" s="122">
        <f>SUM(P11)</f>
        <v>238800</v>
      </c>
      <c r="Q15" s="122"/>
      <c r="R15" s="123">
        <f t="shared" si="0"/>
        <v>86488800</v>
      </c>
    </row>
    <row r="16" spans="1:18" ht="16.5" customHeight="1" thickTop="1" thickBot="1">
      <c r="A16" s="225">
        <v>29</v>
      </c>
      <c r="B16" s="226">
        <v>3310</v>
      </c>
      <c r="C16" s="226" t="s">
        <v>214</v>
      </c>
      <c r="D16" s="119" t="s">
        <v>27</v>
      </c>
      <c r="E16" s="158" t="s">
        <v>16</v>
      </c>
      <c r="F16" s="119">
        <v>2025</v>
      </c>
      <c r="G16" s="120" t="s">
        <v>31</v>
      </c>
      <c r="H16" s="122"/>
      <c r="I16" s="122">
        <v>184800</v>
      </c>
      <c r="J16" s="122">
        <f t="shared" si="1"/>
        <v>35542892</v>
      </c>
      <c r="K16" s="122">
        <f t="shared" si="1"/>
        <v>4888633</v>
      </c>
      <c r="L16" s="122">
        <f t="shared" si="1"/>
        <v>6854983</v>
      </c>
      <c r="M16" s="122"/>
      <c r="N16" s="122"/>
      <c r="O16" s="122"/>
      <c r="P16" s="122">
        <v>238800</v>
      </c>
      <c r="Q16" s="122"/>
      <c r="R16" s="123">
        <f t="shared" si="0"/>
        <v>47710108</v>
      </c>
    </row>
    <row r="17" spans="1:18" ht="13.5" customHeight="1" thickTop="1">
      <c r="A17" s="225">
        <v>29</v>
      </c>
      <c r="B17" s="226">
        <v>3310</v>
      </c>
      <c r="C17" s="226" t="s">
        <v>214</v>
      </c>
      <c r="D17" s="119" t="s">
        <v>27</v>
      </c>
      <c r="E17" s="158" t="s">
        <v>16</v>
      </c>
      <c r="F17" s="119">
        <v>2025</v>
      </c>
      <c r="G17" s="120" t="s">
        <v>32</v>
      </c>
      <c r="H17" s="122"/>
      <c r="I17" s="122">
        <v>0</v>
      </c>
      <c r="J17" s="122">
        <v>0</v>
      </c>
      <c r="K17" s="122">
        <v>0</v>
      </c>
      <c r="L17" s="122">
        <v>0</v>
      </c>
      <c r="M17" s="122"/>
      <c r="N17" s="122"/>
      <c r="O17" s="122"/>
      <c r="P17" s="122">
        <v>0</v>
      </c>
      <c r="Q17" s="122"/>
      <c r="R17" s="123">
        <f t="shared" si="0"/>
        <v>0</v>
      </c>
    </row>
    <row r="18" spans="1:18">
      <c r="A18" s="118"/>
      <c r="B18" s="157"/>
      <c r="C18" s="120" t="s">
        <v>33</v>
      </c>
      <c r="D18" s="119"/>
      <c r="E18" s="158"/>
      <c r="F18" s="119">
        <v>2025</v>
      </c>
      <c r="G18" s="120"/>
      <c r="H18" s="122"/>
      <c r="I18" s="122">
        <f>SUM(I15-I16)</f>
        <v>115200</v>
      </c>
      <c r="J18" s="122">
        <f>SUM(J15-J16)</f>
        <v>30457108</v>
      </c>
      <c r="K18" s="122">
        <f t="shared" ref="K18:P18" si="2">SUM(K15-K16)</f>
        <v>3911367</v>
      </c>
      <c r="L18" s="122">
        <f t="shared" si="2"/>
        <v>4295017</v>
      </c>
      <c r="M18" s="122">
        <f t="shared" si="2"/>
        <v>0</v>
      </c>
      <c r="N18" s="122">
        <f t="shared" si="2"/>
        <v>0</v>
      </c>
      <c r="O18" s="122">
        <f t="shared" si="2"/>
        <v>0</v>
      </c>
      <c r="P18" s="122">
        <f t="shared" si="2"/>
        <v>0</v>
      </c>
      <c r="Q18" s="122"/>
      <c r="R18" s="123">
        <f t="shared" si="0"/>
        <v>38778692</v>
      </c>
    </row>
    <row r="19" spans="1:18">
      <c r="A19" s="118"/>
      <c r="B19" s="157"/>
      <c r="C19" s="120" t="s">
        <v>34</v>
      </c>
      <c r="D19" s="119"/>
      <c r="E19" s="158"/>
      <c r="F19" s="119">
        <v>2025</v>
      </c>
      <c r="G19" s="120"/>
      <c r="H19" s="122"/>
      <c r="I19" s="124">
        <v>0</v>
      </c>
      <c r="J19" s="124">
        <f>SUM(J16/J15)</f>
        <v>0.53852866666666666</v>
      </c>
      <c r="K19" s="124">
        <f t="shared" ref="K19:L19" si="3">SUM(K16/K15)</f>
        <v>0.5555264772727273</v>
      </c>
      <c r="L19" s="124">
        <f t="shared" si="3"/>
        <v>0.61479668161434975</v>
      </c>
      <c r="M19" s="124"/>
      <c r="N19" s="124"/>
      <c r="O19" s="124"/>
      <c r="P19" s="124">
        <v>0</v>
      </c>
      <c r="Q19" s="122"/>
      <c r="R19" s="125">
        <f>SUM(R16/R15)</f>
        <v>0.55163336755741788</v>
      </c>
    </row>
    <row r="20" spans="1:18">
      <c r="A20" s="210" t="s">
        <v>212</v>
      </c>
      <c r="B20" s="211" t="s">
        <v>213</v>
      </c>
      <c r="C20" s="213" t="s">
        <v>226</v>
      </c>
      <c r="D20" s="157" t="s">
        <v>224</v>
      </c>
      <c r="E20" s="211"/>
      <c r="F20" s="119">
        <v>2025</v>
      </c>
      <c r="G20" s="120" t="s">
        <v>31</v>
      </c>
      <c r="H20" s="184"/>
      <c r="I20" s="228">
        <v>0</v>
      </c>
      <c r="J20" s="124"/>
      <c r="K20" s="124"/>
      <c r="L20" s="256">
        <v>103384</v>
      </c>
      <c r="M20" s="124"/>
      <c r="N20" s="124"/>
      <c r="O20" s="124"/>
      <c r="P20" s="124"/>
      <c r="Q20" s="184"/>
      <c r="R20" s="256">
        <v>103384</v>
      </c>
    </row>
    <row r="21" spans="1:18">
      <c r="A21" s="104"/>
      <c r="B21" s="104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1:18">
      <c r="A22" s="181"/>
      <c r="B22" s="18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1:18" ht="15" customHeight="1">
      <c r="A23" s="53"/>
      <c r="B23" s="53"/>
      <c r="C23" s="313" t="s">
        <v>210</v>
      </c>
      <c r="D23" s="127" t="s">
        <v>35</v>
      </c>
      <c r="E23" s="336" t="s">
        <v>235</v>
      </c>
      <c r="F23" s="336"/>
      <c r="G23" s="315" t="s">
        <v>209</v>
      </c>
      <c r="H23" s="143" t="s">
        <v>35</v>
      </c>
      <c r="I23" s="333" t="s">
        <v>234</v>
      </c>
      <c r="J23" s="333"/>
      <c r="K23" s="333"/>
      <c r="L23" s="333"/>
      <c r="M23" s="333"/>
      <c r="N23" s="53"/>
      <c r="O23" s="53"/>
      <c r="P23" s="53"/>
      <c r="Q23" s="53"/>
      <c r="R23" s="53"/>
    </row>
    <row r="24" spans="1:18" ht="22.5" customHeight="1">
      <c r="A24" s="53"/>
      <c r="B24" s="53"/>
      <c r="C24" s="313"/>
      <c r="D24" s="127" t="s">
        <v>36</v>
      </c>
      <c r="E24" s="317"/>
      <c r="F24" s="317"/>
      <c r="G24" s="315"/>
      <c r="H24" s="143" t="s">
        <v>36</v>
      </c>
      <c r="I24" s="333"/>
      <c r="J24" s="333"/>
      <c r="K24" s="333"/>
      <c r="L24" s="333"/>
      <c r="M24" s="333"/>
      <c r="N24" s="53"/>
      <c r="O24" s="53"/>
      <c r="P24" s="53"/>
      <c r="Q24" s="53"/>
      <c r="R24" s="53"/>
    </row>
    <row r="25" spans="1:18" ht="13.5" customHeight="1">
      <c r="A25" s="53"/>
      <c r="B25" s="53"/>
      <c r="C25" s="313"/>
      <c r="D25" s="127" t="s">
        <v>37</v>
      </c>
      <c r="E25" s="337">
        <v>45908</v>
      </c>
      <c r="F25" s="317"/>
      <c r="G25" s="315"/>
      <c r="H25" s="143" t="s">
        <v>37</v>
      </c>
      <c r="I25" s="334">
        <v>45908</v>
      </c>
      <c r="J25" s="333"/>
      <c r="K25" s="333"/>
      <c r="L25" s="333"/>
      <c r="M25" s="333"/>
      <c r="N25" s="53"/>
      <c r="O25" s="53"/>
      <c r="P25" s="53"/>
      <c r="Q25" s="53"/>
      <c r="R25" s="53"/>
    </row>
  </sheetData>
  <mergeCells count="9">
    <mergeCell ref="D5:I5"/>
    <mergeCell ref="C23:C25"/>
    <mergeCell ref="G23:G25"/>
    <mergeCell ref="E23:F23"/>
    <mergeCell ref="E24:F24"/>
    <mergeCell ref="E25:F25"/>
    <mergeCell ref="I23:M23"/>
    <mergeCell ref="I24:M24"/>
    <mergeCell ref="I25:M25"/>
  </mergeCells>
  <printOptions horizontalCentered="1"/>
  <pageMargins left="0.2" right="0.2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S19"/>
  <sheetViews>
    <sheetView workbookViewId="0">
      <selection activeCell="B19" sqref="B19"/>
    </sheetView>
  </sheetViews>
  <sheetFormatPr defaultRowHeight="15"/>
  <cols>
    <col min="1" max="1" width="3.28515625" style="55" customWidth="1"/>
    <col min="2" max="2" width="18.28515625" style="55" customWidth="1"/>
    <col min="3" max="3" width="50.42578125" style="55" customWidth="1"/>
    <col min="4" max="4" width="12.42578125" style="55" customWidth="1"/>
    <col min="5" max="5" width="7.85546875" style="55" customWidth="1"/>
    <col min="6" max="6" width="16.140625" style="55" customWidth="1"/>
    <col min="7" max="7" width="9.28515625" style="55" customWidth="1"/>
    <col min="8" max="8" width="11" style="55" customWidth="1"/>
    <col min="9" max="9" width="16.140625" style="55" customWidth="1"/>
    <col min="10" max="10" width="12.5703125" style="55" customWidth="1"/>
    <col min="11" max="11" width="11" style="55" customWidth="1"/>
    <col min="12" max="13" width="16.140625" style="55" customWidth="1"/>
    <col min="14" max="14" width="9.42578125" style="55" customWidth="1"/>
    <col min="15" max="15" width="10.28515625" style="55" customWidth="1"/>
    <col min="16" max="16" width="11.42578125" style="55" customWidth="1"/>
    <col min="17" max="17" width="8.7109375" style="55" customWidth="1"/>
    <col min="18" max="18" width="12.42578125" style="55" customWidth="1"/>
    <col min="19" max="19" width="11.42578125" style="55" customWidth="1"/>
    <col min="20" max="16384" width="9.140625" style="55"/>
  </cols>
  <sheetData>
    <row r="1" spans="1:19">
      <c r="A1" s="53"/>
      <c r="B1" s="10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>
      <c r="A2" s="53"/>
      <c r="B2" s="265" t="s">
        <v>118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>
      <c r="A3" s="53"/>
      <c r="B3" s="327" t="s">
        <v>254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19" ht="15.75" thickBot="1">
      <c r="A4" s="104"/>
      <c r="B4" s="267" t="s">
        <v>250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</row>
    <row r="5" spans="1:19" ht="15.75" thickTop="1">
      <c r="A5" s="53"/>
      <c r="B5" s="159" t="s">
        <v>89</v>
      </c>
      <c r="C5" s="345"/>
      <c r="D5" s="345"/>
      <c r="E5" s="345"/>
      <c r="F5" s="160" t="s">
        <v>42</v>
      </c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</row>
    <row r="6" spans="1:19">
      <c r="A6" s="53"/>
      <c r="B6" s="161" t="s">
        <v>90</v>
      </c>
      <c r="C6" s="339"/>
      <c r="D6" s="339"/>
      <c r="E6" s="339"/>
      <c r="F6" s="162" t="s">
        <v>91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</row>
    <row r="7" spans="1:19">
      <c r="A7" s="53"/>
      <c r="B7" s="342" t="s">
        <v>119</v>
      </c>
      <c r="C7" s="343" t="s">
        <v>120</v>
      </c>
      <c r="D7" s="344" t="s">
        <v>121</v>
      </c>
      <c r="E7" s="277" t="s">
        <v>93</v>
      </c>
      <c r="F7" s="277"/>
      <c r="G7" s="277"/>
      <c r="H7" s="277" t="s">
        <v>122</v>
      </c>
      <c r="I7" s="277"/>
      <c r="J7" s="277"/>
      <c r="K7" s="277" t="s">
        <v>122</v>
      </c>
      <c r="L7" s="277"/>
      <c r="M7" s="277"/>
      <c r="N7" s="277" t="s">
        <v>122</v>
      </c>
      <c r="O7" s="277"/>
      <c r="P7" s="277"/>
      <c r="Q7" s="341" t="s">
        <v>123</v>
      </c>
      <c r="R7" s="341"/>
      <c r="S7" s="341"/>
    </row>
    <row r="8" spans="1:19" ht="52.5">
      <c r="A8" s="53"/>
      <c r="B8" s="342"/>
      <c r="C8" s="343"/>
      <c r="D8" s="344"/>
      <c r="E8" s="58" t="s">
        <v>124</v>
      </c>
      <c r="F8" s="163" t="s">
        <v>125</v>
      </c>
      <c r="G8" s="61" t="s">
        <v>126</v>
      </c>
      <c r="H8" s="60" t="s">
        <v>127</v>
      </c>
      <c r="I8" s="163" t="s">
        <v>128</v>
      </c>
      <c r="J8" s="164" t="s">
        <v>129</v>
      </c>
      <c r="K8" s="60" t="s">
        <v>130</v>
      </c>
      <c r="L8" s="163" t="s">
        <v>131</v>
      </c>
      <c r="M8" s="164" t="s">
        <v>132</v>
      </c>
      <c r="N8" s="60" t="s">
        <v>133</v>
      </c>
      <c r="O8" s="163" t="s">
        <v>134</v>
      </c>
      <c r="P8" s="164" t="s">
        <v>135</v>
      </c>
      <c r="Q8" s="60" t="s">
        <v>136</v>
      </c>
      <c r="R8" s="163" t="s">
        <v>137</v>
      </c>
      <c r="S8" s="165" t="s">
        <v>138</v>
      </c>
    </row>
    <row r="9" spans="1:19" ht="15.75" thickBot="1">
      <c r="A9" s="53"/>
      <c r="B9" s="166"/>
      <c r="C9" s="63"/>
      <c r="D9" s="63"/>
      <c r="E9" s="63" t="s">
        <v>51</v>
      </c>
      <c r="F9" s="63" t="s">
        <v>52</v>
      </c>
      <c r="G9" s="63" t="s">
        <v>53</v>
      </c>
      <c r="H9" s="63" t="s">
        <v>54</v>
      </c>
      <c r="I9" s="63" t="s">
        <v>55</v>
      </c>
      <c r="J9" s="63" t="s">
        <v>56</v>
      </c>
      <c r="K9" s="63" t="s">
        <v>139</v>
      </c>
      <c r="L9" s="63" t="s">
        <v>58</v>
      </c>
      <c r="M9" s="63" t="s">
        <v>59</v>
      </c>
      <c r="N9" s="63" t="s">
        <v>140</v>
      </c>
      <c r="O9" s="63" t="s">
        <v>141</v>
      </c>
      <c r="P9" s="63" t="s">
        <v>142</v>
      </c>
      <c r="Q9" s="63" t="s">
        <v>143</v>
      </c>
      <c r="R9" s="63" t="s">
        <v>144</v>
      </c>
      <c r="S9" s="64" t="s">
        <v>145</v>
      </c>
    </row>
    <row r="10" spans="1:19" ht="15.75" thickTop="1">
      <c r="A10" s="53"/>
      <c r="B10" s="338" t="s">
        <v>146</v>
      </c>
      <c r="C10" s="338"/>
      <c r="D10" s="65"/>
      <c r="E10" s="66"/>
      <c r="F10" s="65"/>
      <c r="G10" s="66"/>
      <c r="H10" s="65"/>
      <c r="I10" s="66"/>
      <c r="J10" s="67"/>
      <c r="K10" s="65"/>
      <c r="L10" s="66"/>
      <c r="M10" s="67"/>
      <c r="N10" s="65"/>
      <c r="O10" s="66"/>
      <c r="P10" s="67"/>
      <c r="Q10" s="65"/>
      <c r="R10" s="66"/>
      <c r="S10" s="167"/>
    </row>
    <row r="11" spans="1:19">
      <c r="A11" s="53"/>
      <c r="B11" s="235" t="s">
        <v>215</v>
      </c>
      <c r="C11" s="236" t="s">
        <v>216</v>
      </c>
      <c r="D11" s="237" t="s">
        <v>233</v>
      </c>
      <c r="E11" s="122">
        <v>3579</v>
      </c>
      <c r="F11" s="168">
        <v>78788917</v>
      </c>
      <c r="G11" s="168">
        <f>F11/E11</f>
        <v>22014.226599608828</v>
      </c>
      <c r="H11" s="122">
        <v>4500</v>
      </c>
      <c r="I11" s="122">
        <v>81100000</v>
      </c>
      <c r="J11" s="122">
        <f>SUM(I11/H11)</f>
        <v>18022.222222222223</v>
      </c>
      <c r="K11" s="122">
        <v>4500</v>
      </c>
      <c r="L11" s="122">
        <v>86188800</v>
      </c>
      <c r="M11" s="122">
        <f>SUM(L11/K11)</f>
        <v>19153.066666666666</v>
      </c>
      <c r="N11" s="239">
        <v>1149</v>
      </c>
      <c r="O11" s="122">
        <v>47525308</v>
      </c>
      <c r="P11" s="229">
        <f>O11/N11</f>
        <v>41362.322019147083</v>
      </c>
      <c r="Q11" s="122">
        <f>P11-G11</f>
        <v>19348.095419538255</v>
      </c>
      <c r="R11" s="122">
        <f>SUM(P11-J11)</f>
        <v>23340.09979692486</v>
      </c>
      <c r="S11" s="170">
        <f>SUM(P11-M11)</f>
        <v>22209.255352480417</v>
      </c>
    </row>
    <row r="12" spans="1:19">
      <c r="A12" s="53"/>
      <c r="B12" s="249" t="s">
        <v>217</v>
      </c>
      <c r="C12" s="250" t="s">
        <v>218</v>
      </c>
      <c r="D12" s="120" t="s">
        <v>251</v>
      </c>
      <c r="E12" s="122">
        <v>0</v>
      </c>
      <c r="F12" s="168">
        <v>0</v>
      </c>
      <c r="G12" s="169"/>
      <c r="H12" s="122"/>
      <c r="I12" s="122"/>
      <c r="J12" s="122">
        <v>0</v>
      </c>
      <c r="K12" s="122">
        <v>3</v>
      </c>
      <c r="L12" s="122">
        <v>300000</v>
      </c>
      <c r="M12" s="122">
        <v>0</v>
      </c>
      <c r="N12" s="169">
        <v>3</v>
      </c>
      <c r="O12" s="122">
        <v>184800</v>
      </c>
      <c r="P12" s="169">
        <v>0</v>
      </c>
      <c r="Q12" s="122">
        <f>P12-G12</f>
        <v>0</v>
      </c>
      <c r="R12" s="122">
        <f>SUM(P12-J12)</f>
        <v>0</v>
      </c>
      <c r="S12" s="170">
        <f>SUM(P12-M12)</f>
        <v>0</v>
      </c>
    </row>
    <row r="13" spans="1:19">
      <c r="A13" s="53"/>
      <c r="B13" s="118" t="s">
        <v>147</v>
      </c>
      <c r="C13" s="158" t="s">
        <v>16</v>
      </c>
      <c r="D13" s="120"/>
      <c r="E13" s="169">
        <f>SUM(E11:E12)</f>
        <v>3579</v>
      </c>
      <c r="F13" s="168">
        <f t="shared" ref="F13:P13" si="0">SUM(F11:F12)</f>
        <v>78788917</v>
      </c>
      <c r="G13" s="168">
        <v>0</v>
      </c>
      <c r="H13" s="169"/>
      <c r="I13" s="168"/>
      <c r="J13" s="168">
        <v>0</v>
      </c>
      <c r="K13" s="169"/>
      <c r="L13" s="168"/>
      <c r="M13" s="122">
        <v>0</v>
      </c>
      <c r="N13" s="169">
        <f t="shared" si="0"/>
        <v>1152</v>
      </c>
      <c r="O13" s="254">
        <f>SUM(O11:O12)</f>
        <v>47710108</v>
      </c>
      <c r="P13" s="229">
        <f t="shared" si="0"/>
        <v>41362.322019147083</v>
      </c>
      <c r="Q13" s="122">
        <f>P13-G13</f>
        <v>41362.322019147083</v>
      </c>
      <c r="R13" s="122">
        <f>SUM(P13-J13)</f>
        <v>41362.322019147083</v>
      </c>
      <c r="S13" s="170">
        <f>SUM(P13-M13)</f>
        <v>41362.322019147083</v>
      </c>
    </row>
    <row r="14" spans="1:19" ht="24.75" customHeight="1" thickBot="1">
      <c r="A14" s="53"/>
      <c r="B14" s="338" t="s">
        <v>148</v>
      </c>
      <c r="C14" s="338"/>
      <c r="D14" s="65"/>
      <c r="E14" s="66"/>
      <c r="F14" s="65">
        <v>499462</v>
      </c>
      <c r="G14" s="171"/>
      <c r="H14" s="65"/>
      <c r="I14" s="66"/>
      <c r="J14" s="67"/>
      <c r="K14" s="65"/>
      <c r="L14" s="66"/>
      <c r="M14" s="67"/>
      <c r="N14" s="65"/>
      <c r="O14" s="255">
        <v>103384</v>
      </c>
      <c r="P14" s="67"/>
      <c r="Q14" s="65"/>
      <c r="R14" s="66"/>
      <c r="S14" s="167"/>
    </row>
    <row r="15" spans="1:19" ht="15.75" thickTop="1">
      <c r="A15" s="53"/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</row>
    <row r="16" spans="1:19">
      <c r="A16" s="53"/>
      <c r="B16" s="104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5" customHeight="1">
      <c r="A17" s="53"/>
      <c r="B17" s="53"/>
      <c r="C17" s="53"/>
      <c r="D17" s="347" t="s">
        <v>210</v>
      </c>
      <c r="E17" s="348"/>
      <c r="F17" s="127" t="s">
        <v>35</v>
      </c>
      <c r="G17" s="316" t="s">
        <v>235</v>
      </c>
      <c r="H17" s="316"/>
      <c r="I17" s="347" t="s">
        <v>209</v>
      </c>
      <c r="J17" s="348"/>
      <c r="K17" s="143" t="s">
        <v>35</v>
      </c>
      <c r="L17" s="353" t="s">
        <v>234</v>
      </c>
      <c r="M17" s="353"/>
      <c r="N17" s="353"/>
      <c r="O17" s="353"/>
      <c r="P17" s="53"/>
      <c r="Q17" s="53"/>
      <c r="R17" s="53"/>
      <c r="S17" s="53"/>
    </row>
    <row r="18" spans="1:19" ht="33.75" customHeight="1">
      <c r="A18" s="53"/>
      <c r="B18" s="53"/>
      <c r="C18" s="53"/>
      <c r="D18" s="349"/>
      <c r="E18" s="350"/>
      <c r="F18" s="127" t="s">
        <v>36</v>
      </c>
      <c r="G18" s="317"/>
      <c r="H18" s="317"/>
      <c r="I18" s="349"/>
      <c r="J18" s="350"/>
      <c r="K18" s="143" t="s">
        <v>36</v>
      </c>
      <c r="L18" s="354"/>
      <c r="M18" s="355"/>
      <c r="N18" s="355"/>
      <c r="O18" s="356"/>
      <c r="P18" s="53"/>
      <c r="Q18" s="53"/>
      <c r="R18" s="53"/>
      <c r="S18" s="53"/>
    </row>
    <row r="19" spans="1:19" ht="13.5" customHeight="1">
      <c r="A19" s="53"/>
      <c r="B19" s="53"/>
      <c r="C19" s="53"/>
      <c r="D19" s="351"/>
      <c r="E19" s="352"/>
      <c r="F19" s="127" t="s">
        <v>37</v>
      </c>
      <c r="G19" s="318">
        <v>45908</v>
      </c>
      <c r="H19" s="314"/>
      <c r="I19" s="351"/>
      <c r="J19" s="352"/>
      <c r="K19" s="143" t="s">
        <v>37</v>
      </c>
      <c r="L19" s="357">
        <v>45908</v>
      </c>
      <c r="M19" s="355"/>
      <c r="N19" s="355"/>
      <c r="O19" s="356"/>
      <c r="P19" s="53"/>
      <c r="Q19" s="53"/>
      <c r="R19" s="53"/>
      <c r="S19" s="53"/>
    </row>
  </sheetData>
  <mergeCells count="26">
    <mergeCell ref="D17:E19"/>
    <mergeCell ref="B15:S15"/>
    <mergeCell ref="G17:H17"/>
    <mergeCell ref="I17:J19"/>
    <mergeCell ref="G18:H18"/>
    <mergeCell ref="G19:H19"/>
    <mergeCell ref="L17:O17"/>
    <mergeCell ref="L18:O18"/>
    <mergeCell ref="L19:O19"/>
    <mergeCell ref="B2:S2"/>
    <mergeCell ref="B3:S3"/>
    <mergeCell ref="B4:S4"/>
    <mergeCell ref="C5:E5"/>
    <mergeCell ref="G5:S5"/>
    <mergeCell ref="H7:J7"/>
    <mergeCell ref="B10:C10"/>
    <mergeCell ref="B14:C14"/>
    <mergeCell ref="C6:E6"/>
    <mergeCell ref="G6:S6"/>
    <mergeCell ref="N7:P7"/>
    <mergeCell ref="Q7:S7"/>
    <mergeCell ref="K7:M7"/>
    <mergeCell ref="B7:B8"/>
    <mergeCell ref="C7:C8"/>
    <mergeCell ref="D7:D8"/>
    <mergeCell ref="E7:G7"/>
  </mergeCells>
  <printOptions horizontalCentered="1"/>
  <pageMargins left="0" right="0" top="0" bottom="0" header="0" footer="0"/>
  <pageSetup paperSize="9" scale="5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U23"/>
  <sheetViews>
    <sheetView workbookViewId="0">
      <selection activeCell="U24" sqref="U24"/>
    </sheetView>
  </sheetViews>
  <sheetFormatPr defaultRowHeight="15"/>
  <cols>
    <col min="1" max="1" width="3.28515625" style="55" customWidth="1"/>
    <col min="2" max="2" width="0.140625" style="55" customWidth="1"/>
    <col min="3" max="3" width="9" style="55" customWidth="1"/>
    <col min="4" max="4" width="9.140625" style="55" customWidth="1"/>
    <col min="5" max="5" width="14" style="55" customWidth="1"/>
    <col min="6" max="6" width="8.140625" style="55" customWidth="1"/>
    <col min="7" max="7" width="24.140625" style="55" customWidth="1"/>
    <col min="8" max="8" width="0.140625" style="55" customWidth="1"/>
    <col min="9" max="9" width="18.28515625" style="55" customWidth="1"/>
    <col min="10" max="10" width="7.85546875" style="55" customWidth="1"/>
    <col min="11" max="11" width="15" style="55" customWidth="1"/>
    <col min="12" max="12" width="12.85546875" style="55" customWidth="1"/>
    <col min="13" max="16" width="15" style="55" customWidth="1"/>
    <col min="17" max="17" width="0.42578125" style="55" customWidth="1"/>
    <col min="18" max="18" width="9.28515625" style="55" customWidth="1"/>
    <col min="19" max="19" width="8.85546875" style="55" customWidth="1"/>
    <col min="20" max="20" width="9.28515625" style="55" customWidth="1"/>
    <col min="21" max="21" width="12.7109375" style="55" customWidth="1"/>
    <col min="22" max="16384" width="9.140625" style="55"/>
  </cols>
  <sheetData>
    <row r="1" spans="1:21">
      <c r="A1" s="53"/>
      <c r="B1" s="53"/>
      <c r="C1" s="11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>
      <c r="A2" s="53"/>
      <c r="B2" s="53"/>
      <c r="C2" s="321" t="s">
        <v>149</v>
      </c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</row>
    <row r="3" spans="1:21" ht="15.75" thickBot="1">
      <c r="A3" s="53"/>
      <c r="B3" s="53"/>
      <c r="C3" s="266" t="s">
        <v>254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</row>
    <row r="4" spans="1:21" ht="16.5" thickTop="1" thickBot="1">
      <c r="A4" s="322"/>
      <c r="B4" s="322"/>
      <c r="C4" s="358" t="s">
        <v>1</v>
      </c>
      <c r="D4" s="359" t="s">
        <v>63</v>
      </c>
      <c r="E4" s="359" t="s">
        <v>86</v>
      </c>
      <c r="F4" s="359" t="s">
        <v>150</v>
      </c>
      <c r="G4" s="360" t="s">
        <v>120</v>
      </c>
      <c r="H4" s="360"/>
      <c r="I4" s="359" t="s">
        <v>87</v>
      </c>
      <c r="J4" s="359" t="s">
        <v>151</v>
      </c>
      <c r="K4" s="361" t="s">
        <v>6</v>
      </c>
      <c r="L4" s="361"/>
      <c r="M4" s="361"/>
      <c r="N4" s="361"/>
      <c r="O4" s="361"/>
      <c r="P4" s="361"/>
      <c r="Q4" s="361"/>
      <c r="R4" s="361"/>
      <c r="S4" s="361"/>
      <c r="T4" s="361"/>
      <c r="U4" s="361"/>
    </row>
    <row r="5" spans="1:21" ht="16.5" thickTop="1" thickBot="1">
      <c r="A5" s="53"/>
      <c r="B5" s="53"/>
      <c r="C5" s="358"/>
      <c r="D5" s="359"/>
      <c r="E5" s="359"/>
      <c r="F5" s="359"/>
      <c r="G5" s="360"/>
      <c r="H5" s="360"/>
      <c r="I5" s="359"/>
      <c r="J5" s="359"/>
      <c r="K5" s="362" t="s">
        <v>16</v>
      </c>
      <c r="L5" s="150" t="s">
        <v>7</v>
      </c>
      <c r="M5" s="150" t="s">
        <v>8</v>
      </c>
      <c r="N5" s="150" t="s">
        <v>9</v>
      </c>
      <c r="O5" s="150" t="s">
        <v>10</v>
      </c>
      <c r="P5" s="150" t="s">
        <v>11</v>
      </c>
      <c r="Q5" s="363" t="s">
        <v>12</v>
      </c>
      <c r="R5" s="363"/>
      <c r="S5" s="150" t="s">
        <v>13</v>
      </c>
      <c r="T5" s="150" t="s">
        <v>14</v>
      </c>
      <c r="U5" s="151" t="s">
        <v>15</v>
      </c>
    </row>
    <row r="6" spans="1:21" ht="35.25" customHeight="1" thickTop="1">
      <c r="A6" s="53"/>
      <c r="B6" s="53"/>
      <c r="C6" s="358"/>
      <c r="D6" s="359"/>
      <c r="E6" s="359"/>
      <c r="F6" s="359"/>
      <c r="G6" s="360"/>
      <c r="H6" s="360"/>
      <c r="I6" s="359"/>
      <c r="J6" s="359"/>
      <c r="K6" s="362"/>
      <c r="L6" s="172" t="s">
        <v>18</v>
      </c>
      <c r="M6" s="172" t="s">
        <v>19</v>
      </c>
      <c r="N6" s="172" t="s">
        <v>20</v>
      </c>
      <c r="O6" s="172" t="s">
        <v>21</v>
      </c>
      <c r="P6" s="172" t="s">
        <v>22</v>
      </c>
      <c r="Q6" s="364" t="s">
        <v>23</v>
      </c>
      <c r="R6" s="364"/>
      <c r="S6" s="172" t="s">
        <v>24</v>
      </c>
      <c r="T6" s="172" t="s">
        <v>25</v>
      </c>
      <c r="U6" s="173" t="s">
        <v>152</v>
      </c>
    </row>
    <row r="7" spans="1:21" ht="33.75" customHeight="1">
      <c r="A7" s="53"/>
      <c r="B7" s="53"/>
      <c r="C7" s="210" t="s">
        <v>212</v>
      </c>
      <c r="D7" s="211" t="s">
        <v>213</v>
      </c>
      <c r="E7" s="212" t="s">
        <v>214</v>
      </c>
      <c r="F7" s="211" t="s">
        <v>215</v>
      </c>
      <c r="G7" s="367" t="s">
        <v>216</v>
      </c>
      <c r="H7" s="367"/>
      <c r="I7" s="120" t="s">
        <v>29</v>
      </c>
      <c r="J7" s="122">
        <v>4500</v>
      </c>
      <c r="K7" s="122">
        <v>81100000</v>
      </c>
      <c r="L7" s="122"/>
      <c r="M7" s="122"/>
      <c r="N7" s="122">
        <v>63000000</v>
      </c>
      <c r="O7" s="122">
        <v>8800000</v>
      </c>
      <c r="P7" s="122">
        <v>9300000</v>
      </c>
      <c r="Q7" s="320"/>
      <c r="R7" s="320"/>
      <c r="S7" s="122"/>
      <c r="T7" s="122"/>
      <c r="U7" s="123"/>
    </row>
    <row r="8" spans="1:21">
      <c r="A8" s="53"/>
      <c r="B8" s="53"/>
      <c r="C8" s="118"/>
      <c r="D8" s="119"/>
      <c r="E8" s="72"/>
      <c r="F8" s="16"/>
      <c r="G8" s="174"/>
      <c r="H8" s="175"/>
      <c r="I8" s="120" t="s">
        <v>30</v>
      </c>
      <c r="J8" s="122">
        <v>4500</v>
      </c>
      <c r="K8" s="254">
        <f t="shared" ref="K8:K18" si="0">SUM(L8:U8)</f>
        <v>86488800</v>
      </c>
      <c r="L8" s="122"/>
      <c r="M8" s="122">
        <v>300000</v>
      </c>
      <c r="N8" s="122">
        <v>66000000</v>
      </c>
      <c r="O8" s="122">
        <v>8800000</v>
      </c>
      <c r="P8" s="122">
        <v>11150000</v>
      </c>
      <c r="Q8" s="365"/>
      <c r="R8" s="366"/>
      <c r="S8" s="122"/>
      <c r="T8" s="122"/>
      <c r="U8" s="123">
        <v>238800</v>
      </c>
    </row>
    <row r="9" spans="1:21">
      <c r="A9" s="53"/>
      <c r="B9" s="53"/>
      <c r="C9" s="118"/>
      <c r="D9" s="119"/>
      <c r="E9" s="72"/>
      <c r="F9" s="16"/>
      <c r="G9" s="174"/>
      <c r="H9" s="175"/>
      <c r="I9" s="120" t="s">
        <v>31</v>
      </c>
      <c r="J9" s="176">
        <v>839</v>
      </c>
      <c r="K9" s="254">
        <f t="shared" si="0"/>
        <v>47710108</v>
      </c>
      <c r="L9" s="122"/>
      <c r="M9" s="122">
        <v>184800</v>
      </c>
      <c r="N9" s="122">
        <v>35542892</v>
      </c>
      <c r="O9" s="122">
        <v>4888633</v>
      </c>
      <c r="P9" s="122">
        <v>6854983</v>
      </c>
      <c r="Q9" s="365"/>
      <c r="R9" s="366"/>
      <c r="S9" s="122"/>
      <c r="T9" s="122"/>
      <c r="U9" s="123">
        <v>238800</v>
      </c>
    </row>
    <row r="10" spans="1:21" ht="24">
      <c r="A10" s="53"/>
      <c r="B10" s="53"/>
      <c r="C10" s="210" t="s">
        <v>212</v>
      </c>
      <c r="D10" s="211" t="s">
        <v>213</v>
      </c>
      <c r="E10" s="212" t="s">
        <v>214</v>
      </c>
      <c r="F10" s="211" t="s">
        <v>217</v>
      </c>
      <c r="G10" s="367" t="s">
        <v>218</v>
      </c>
      <c r="H10" s="367"/>
      <c r="I10" s="120" t="s">
        <v>29</v>
      </c>
      <c r="J10" s="122"/>
      <c r="K10" s="122">
        <f t="shared" si="0"/>
        <v>0</v>
      </c>
      <c r="L10" s="122"/>
      <c r="M10" s="122"/>
      <c r="N10" s="122"/>
      <c r="O10" s="122"/>
      <c r="P10" s="122"/>
      <c r="Q10" s="365"/>
      <c r="R10" s="366"/>
      <c r="S10" s="122"/>
      <c r="T10" s="122"/>
      <c r="U10" s="123"/>
    </row>
    <row r="11" spans="1:21">
      <c r="A11" s="53"/>
      <c r="B11" s="53"/>
      <c r="C11" s="118"/>
      <c r="D11" s="119"/>
      <c r="E11" s="72"/>
      <c r="F11" s="211" t="s">
        <v>217</v>
      </c>
      <c r="G11" s="367" t="s">
        <v>218</v>
      </c>
      <c r="H11" s="367"/>
      <c r="I11" s="120" t="s">
        <v>30</v>
      </c>
      <c r="J11" s="122">
        <v>3</v>
      </c>
      <c r="K11" s="122">
        <v>300000</v>
      </c>
      <c r="L11" s="122"/>
      <c r="M11" s="122"/>
      <c r="N11" s="122"/>
      <c r="O11" s="122"/>
      <c r="P11" s="122"/>
      <c r="Q11" s="365"/>
      <c r="R11" s="366"/>
      <c r="S11" s="122"/>
      <c r="T11" s="122"/>
      <c r="U11" s="123"/>
    </row>
    <row r="12" spans="1:21">
      <c r="A12" s="53"/>
      <c r="B12" s="53"/>
      <c r="C12" s="118"/>
      <c r="D12" s="119"/>
      <c r="E12" s="72"/>
      <c r="F12" s="211" t="s">
        <v>217</v>
      </c>
      <c r="G12" s="367" t="s">
        <v>218</v>
      </c>
      <c r="H12" s="367"/>
      <c r="I12" s="120" t="s">
        <v>31</v>
      </c>
      <c r="J12" s="122">
        <v>3</v>
      </c>
      <c r="K12" s="122">
        <v>184800</v>
      </c>
      <c r="L12" s="122"/>
      <c r="M12" s="122"/>
      <c r="N12" s="122"/>
      <c r="O12" s="122"/>
      <c r="P12" s="122"/>
      <c r="Q12" s="320"/>
      <c r="R12" s="320"/>
      <c r="S12" s="122"/>
      <c r="T12" s="122"/>
      <c r="U12" s="123"/>
    </row>
    <row r="13" spans="1:21" ht="24">
      <c r="A13" s="53"/>
      <c r="B13" s="53"/>
      <c r="C13" s="210" t="s">
        <v>212</v>
      </c>
      <c r="D13" s="211" t="s">
        <v>213</v>
      </c>
      <c r="E13" s="212" t="s">
        <v>214</v>
      </c>
      <c r="F13" s="211" t="s">
        <v>221</v>
      </c>
      <c r="G13" s="367" t="s">
        <v>222</v>
      </c>
      <c r="H13" s="367"/>
      <c r="I13" s="120" t="s">
        <v>29</v>
      </c>
      <c r="J13" s="122"/>
      <c r="K13" s="122">
        <f t="shared" si="0"/>
        <v>0</v>
      </c>
      <c r="L13" s="122"/>
      <c r="M13" s="122"/>
      <c r="N13" s="122"/>
      <c r="O13" s="122"/>
      <c r="P13" s="122"/>
      <c r="Q13" s="320"/>
      <c r="R13" s="320"/>
      <c r="S13" s="122"/>
      <c r="T13" s="122"/>
      <c r="U13" s="123"/>
    </row>
    <row r="14" spans="1:21">
      <c r="A14" s="53"/>
      <c r="B14" s="53"/>
      <c r="C14" s="118"/>
      <c r="D14" s="119"/>
      <c r="E14" s="72"/>
      <c r="F14" s="119"/>
      <c r="G14" s="368"/>
      <c r="H14" s="368"/>
      <c r="I14" s="120" t="s">
        <v>30</v>
      </c>
      <c r="J14" s="122"/>
      <c r="K14" s="122">
        <f t="shared" si="0"/>
        <v>0</v>
      </c>
      <c r="L14" s="122"/>
      <c r="M14" s="122"/>
      <c r="N14" s="122"/>
      <c r="O14" s="122"/>
      <c r="P14" s="122"/>
      <c r="Q14" s="320"/>
      <c r="R14" s="320"/>
      <c r="S14" s="122"/>
      <c r="T14" s="122"/>
      <c r="U14" s="123"/>
    </row>
    <row r="15" spans="1:21">
      <c r="A15" s="53"/>
      <c r="B15" s="53"/>
      <c r="C15" s="118"/>
      <c r="D15" s="119"/>
      <c r="E15" s="72"/>
      <c r="F15" s="119"/>
      <c r="G15" s="368"/>
      <c r="H15" s="368"/>
      <c r="I15" s="120" t="s">
        <v>31</v>
      </c>
      <c r="J15" s="122"/>
      <c r="K15" s="122">
        <f t="shared" si="0"/>
        <v>0</v>
      </c>
      <c r="L15" s="122"/>
      <c r="M15" s="122">
        <v>0</v>
      </c>
      <c r="N15" s="122"/>
      <c r="O15" s="122"/>
      <c r="P15" s="122"/>
      <c r="Q15" s="320"/>
      <c r="R15" s="320"/>
      <c r="S15" s="122"/>
      <c r="T15" s="122"/>
      <c r="U15" s="123"/>
    </row>
    <row r="16" spans="1:21">
      <c r="A16" s="53"/>
      <c r="B16" s="53"/>
      <c r="C16" s="118"/>
      <c r="D16" s="119"/>
      <c r="E16" s="158"/>
      <c r="F16" s="119"/>
      <c r="G16" s="368" t="s">
        <v>153</v>
      </c>
      <c r="H16" s="368"/>
      <c r="I16" s="120" t="s">
        <v>29</v>
      </c>
      <c r="J16" s="122"/>
      <c r="K16" s="122">
        <f t="shared" si="0"/>
        <v>81100000</v>
      </c>
      <c r="L16" s="122"/>
      <c r="M16" s="122">
        <f>SUM(M10+M13)</f>
        <v>0</v>
      </c>
      <c r="N16" s="122">
        <f t="shared" ref="N16:P18" si="1">SUM(N7)</f>
        <v>63000000</v>
      </c>
      <c r="O16" s="122">
        <f t="shared" si="1"/>
        <v>8800000</v>
      </c>
      <c r="P16" s="122">
        <f t="shared" si="1"/>
        <v>9300000</v>
      </c>
      <c r="Q16" s="320"/>
      <c r="R16" s="320"/>
      <c r="S16" s="122"/>
      <c r="T16" s="122"/>
      <c r="U16" s="123">
        <f>SUM(U7)</f>
        <v>0</v>
      </c>
    </row>
    <row r="17" spans="1:21">
      <c r="A17" s="53"/>
      <c r="B17" s="53"/>
      <c r="C17" s="118"/>
      <c r="D17" s="119"/>
      <c r="E17" s="158"/>
      <c r="F17" s="119"/>
      <c r="G17" s="368" t="s">
        <v>153</v>
      </c>
      <c r="H17" s="368"/>
      <c r="I17" s="120" t="s">
        <v>30</v>
      </c>
      <c r="J17" s="122"/>
      <c r="K17" s="122">
        <f t="shared" si="0"/>
        <v>86488800</v>
      </c>
      <c r="L17" s="122"/>
      <c r="M17" s="122">
        <v>300000</v>
      </c>
      <c r="N17" s="122">
        <f t="shared" si="1"/>
        <v>66000000</v>
      </c>
      <c r="O17" s="122">
        <f t="shared" si="1"/>
        <v>8800000</v>
      </c>
      <c r="P17" s="122">
        <f t="shared" si="1"/>
        <v>11150000</v>
      </c>
      <c r="Q17" s="320"/>
      <c r="R17" s="320"/>
      <c r="S17" s="122"/>
      <c r="T17" s="122"/>
      <c r="U17" s="123">
        <f>SUM(U8)</f>
        <v>238800</v>
      </c>
    </row>
    <row r="18" spans="1:21">
      <c r="A18" s="53"/>
      <c r="B18" s="53"/>
      <c r="C18" s="118"/>
      <c r="D18" s="119"/>
      <c r="E18" s="158"/>
      <c r="F18" s="119"/>
      <c r="G18" s="368" t="s">
        <v>153</v>
      </c>
      <c r="H18" s="368"/>
      <c r="I18" s="120" t="s">
        <v>31</v>
      </c>
      <c r="J18" s="122"/>
      <c r="K18" s="122">
        <f t="shared" si="0"/>
        <v>47710108</v>
      </c>
      <c r="L18" s="122"/>
      <c r="M18" s="122">
        <v>184800</v>
      </c>
      <c r="N18" s="122">
        <f t="shared" si="1"/>
        <v>35542892</v>
      </c>
      <c r="O18" s="122">
        <f t="shared" si="1"/>
        <v>4888633</v>
      </c>
      <c r="P18" s="122">
        <f t="shared" si="1"/>
        <v>6854983</v>
      </c>
      <c r="Q18" s="320"/>
      <c r="R18" s="320"/>
      <c r="S18" s="122"/>
      <c r="T18" s="122"/>
      <c r="U18" s="123">
        <f>SUM(U9)</f>
        <v>238800</v>
      </c>
    </row>
    <row r="19" spans="1:21">
      <c r="A19" s="53"/>
      <c r="B19" s="297"/>
      <c r="C19" s="297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1" ht="15.75">
      <c r="A20" s="53"/>
      <c r="B20" s="53"/>
      <c r="C20" s="53"/>
      <c r="D20" s="53"/>
      <c r="E20" s="313" t="s">
        <v>210</v>
      </c>
      <c r="F20" s="127" t="s">
        <v>35</v>
      </c>
      <c r="G20" s="314" t="s">
        <v>235</v>
      </c>
      <c r="H20" s="314"/>
      <c r="I20" s="315" t="s">
        <v>209</v>
      </c>
      <c r="J20" s="143" t="s">
        <v>35</v>
      </c>
      <c r="K20" s="353" t="s">
        <v>234</v>
      </c>
      <c r="L20" s="353"/>
      <c r="M20" s="353"/>
      <c r="N20" s="353"/>
      <c r="O20" s="353"/>
      <c r="P20" s="353"/>
      <c r="Q20" s="353"/>
      <c r="R20" s="53"/>
      <c r="S20" s="53"/>
      <c r="T20" s="53"/>
      <c r="U20" s="53"/>
    </row>
    <row r="21" spans="1:21" ht="33" customHeight="1">
      <c r="A21" s="53"/>
      <c r="B21" s="53"/>
      <c r="C21" s="53"/>
      <c r="D21" s="53"/>
      <c r="E21" s="313"/>
      <c r="F21" s="127" t="s">
        <v>36</v>
      </c>
      <c r="G21" s="317"/>
      <c r="H21" s="317"/>
      <c r="I21" s="315"/>
      <c r="J21" s="143" t="s">
        <v>36</v>
      </c>
      <c r="K21" s="353"/>
      <c r="L21" s="353"/>
      <c r="M21" s="353"/>
      <c r="N21" s="353"/>
      <c r="O21" s="353"/>
      <c r="P21" s="353"/>
      <c r="Q21" s="353"/>
      <c r="R21" s="53"/>
      <c r="S21" s="53"/>
      <c r="T21" s="53"/>
      <c r="U21" s="53"/>
    </row>
    <row r="22" spans="1:21" ht="15.75">
      <c r="A22" s="53"/>
      <c r="B22" s="53"/>
      <c r="C22" s="53"/>
      <c r="D22" s="53"/>
      <c r="E22" s="313"/>
      <c r="F22" s="127" t="s">
        <v>37</v>
      </c>
      <c r="G22" s="319">
        <v>45908</v>
      </c>
      <c r="H22" s="316"/>
      <c r="I22" s="315"/>
      <c r="J22" s="143" t="s">
        <v>37</v>
      </c>
      <c r="K22" s="369">
        <v>45908</v>
      </c>
      <c r="L22" s="353"/>
      <c r="M22" s="353"/>
      <c r="N22" s="353"/>
      <c r="O22" s="353"/>
      <c r="P22" s="353"/>
      <c r="Q22" s="353"/>
      <c r="R22" s="53"/>
      <c r="S22" s="53"/>
      <c r="T22" s="53"/>
      <c r="U22" s="53"/>
    </row>
    <row r="23" spans="1:21">
      <c r="A23" s="53"/>
      <c r="B23" s="53"/>
      <c r="C23" s="297"/>
      <c r="D23" s="297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</sheetData>
  <mergeCells count="46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V45"/>
  <sheetViews>
    <sheetView workbookViewId="0">
      <selection activeCell="P31" sqref="P31"/>
    </sheetView>
  </sheetViews>
  <sheetFormatPr defaultRowHeight="15"/>
  <cols>
    <col min="1" max="1" width="3.28515625" style="3" customWidth="1"/>
    <col min="2" max="2" width="0.140625" style="3" customWidth="1"/>
    <col min="3" max="4" width="8.140625" style="3" customWidth="1"/>
    <col min="5" max="5" width="14.5703125" style="3" customWidth="1"/>
    <col min="6" max="7" width="10" style="3" customWidth="1"/>
    <col min="8" max="8" width="47.28515625" style="3" customWidth="1"/>
    <col min="9" max="9" width="19.140625" style="3" customWidth="1"/>
    <col min="10" max="12" width="16" style="3" customWidth="1"/>
    <col min="13" max="13" width="16" style="44" customWidth="1"/>
    <col min="14" max="14" width="9.140625" style="3"/>
    <col min="15" max="15" width="14.28515625" style="3" customWidth="1"/>
    <col min="16" max="16384" width="9.140625" style="3"/>
  </cols>
  <sheetData>
    <row r="1" spans="1:22" s="55" customFormat="1">
      <c r="A1" s="53"/>
      <c r="B1" s="53"/>
      <c r="C1" s="241"/>
      <c r="D1" s="53"/>
      <c r="E1" s="53"/>
      <c r="F1" s="53"/>
      <c r="G1" s="53"/>
      <c r="H1" s="53"/>
      <c r="I1" s="53"/>
      <c r="J1" s="53"/>
      <c r="K1" s="53"/>
      <c r="L1" s="53"/>
      <c r="M1" s="177"/>
      <c r="S1" s="53"/>
      <c r="T1" s="53"/>
      <c r="U1" s="242"/>
      <c r="V1" s="53"/>
    </row>
    <row r="2" spans="1:22" s="55" customFormat="1" ht="15.75" thickBot="1">
      <c r="A2" s="53"/>
      <c r="B2" s="53"/>
      <c r="C2" s="376" t="s">
        <v>255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  <c r="S2" s="53"/>
      <c r="T2" s="53"/>
      <c r="U2" s="321"/>
      <c r="V2" s="321"/>
    </row>
    <row r="3" spans="1:22" s="55" customFormat="1" ht="24.75" thickTop="1">
      <c r="A3" s="322"/>
      <c r="B3" s="322"/>
      <c r="C3" s="146" t="s">
        <v>154</v>
      </c>
      <c r="D3" s="147" t="s">
        <v>155</v>
      </c>
      <c r="E3" s="147" t="s">
        <v>156</v>
      </c>
      <c r="F3" s="147" t="s">
        <v>157</v>
      </c>
      <c r="G3" s="147" t="s">
        <v>158</v>
      </c>
      <c r="H3" s="147" t="s">
        <v>159</v>
      </c>
      <c r="I3" s="147" t="s">
        <v>160</v>
      </c>
      <c r="J3" s="178">
        <v>2022</v>
      </c>
      <c r="K3" s="178">
        <v>2023</v>
      </c>
      <c r="L3" s="178">
        <v>2024</v>
      </c>
      <c r="M3" s="246">
        <v>2025</v>
      </c>
      <c r="S3" s="322"/>
      <c r="T3" s="322"/>
      <c r="U3" s="245"/>
      <c r="V3" s="245"/>
    </row>
    <row r="4" spans="1:22">
      <c r="A4" s="53"/>
      <c r="B4" s="53"/>
      <c r="C4" s="189" t="s">
        <v>212</v>
      </c>
      <c r="D4" s="190" t="s">
        <v>213</v>
      </c>
      <c r="E4" s="191" t="s">
        <v>214</v>
      </c>
      <c r="F4" s="179"/>
      <c r="G4" s="190" t="s">
        <v>215</v>
      </c>
      <c r="H4" s="192" t="s">
        <v>216</v>
      </c>
      <c r="I4" s="19" t="s">
        <v>161</v>
      </c>
      <c r="J4" s="20">
        <v>3050</v>
      </c>
      <c r="K4" s="20">
        <v>3050</v>
      </c>
      <c r="L4" s="45">
        <v>3050</v>
      </c>
      <c r="M4" s="46">
        <v>4500</v>
      </c>
      <c r="N4" s="251" t="s">
        <v>243</v>
      </c>
      <c r="O4" s="251"/>
      <c r="P4" s="251"/>
      <c r="Q4" s="251"/>
      <c r="S4" s="53"/>
      <c r="T4" s="53"/>
      <c r="U4" s="193"/>
      <c r="V4" s="193"/>
    </row>
    <row r="5" spans="1:22">
      <c r="A5" s="1"/>
      <c r="B5" s="1"/>
      <c r="C5" s="189" t="s">
        <v>212</v>
      </c>
      <c r="D5" s="190" t="s">
        <v>213</v>
      </c>
      <c r="E5" s="191" t="s">
        <v>214</v>
      </c>
      <c r="F5" s="18"/>
      <c r="G5" s="190" t="s">
        <v>215</v>
      </c>
      <c r="H5" s="192" t="s">
        <v>216</v>
      </c>
      <c r="I5" s="21" t="s">
        <v>162</v>
      </c>
      <c r="J5" s="20">
        <v>41200000</v>
      </c>
      <c r="K5" s="20">
        <v>45700000</v>
      </c>
      <c r="L5" s="45">
        <v>77800000</v>
      </c>
      <c r="M5" s="41">
        <v>81100000</v>
      </c>
      <c r="N5" s="252" t="s">
        <v>242</v>
      </c>
      <c r="O5" s="252"/>
      <c r="P5" s="251"/>
      <c r="Q5" s="251"/>
      <c r="S5" s="1"/>
      <c r="T5" s="1"/>
      <c r="U5" s="193"/>
      <c r="V5" s="193"/>
    </row>
    <row r="6" spans="1:22">
      <c r="A6" s="1"/>
      <c r="B6" s="1"/>
      <c r="C6" s="189" t="s">
        <v>212</v>
      </c>
      <c r="D6" s="190" t="s">
        <v>213</v>
      </c>
      <c r="E6" s="191" t="s">
        <v>214</v>
      </c>
      <c r="F6" s="179"/>
      <c r="G6" s="190" t="s">
        <v>215</v>
      </c>
      <c r="H6" s="192" t="s">
        <v>216</v>
      </c>
      <c r="I6" s="21" t="s">
        <v>163</v>
      </c>
      <c r="J6" s="20">
        <f>SUM(J5/J4)</f>
        <v>13508.196721311475</v>
      </c>
      <c r="K6" s="20">
        <f>SUM(K5/K4)</f>
        <v>14983.606557377048</v>
      </c>
      <c r="L6" s="20">
        <f>SUM(L5/L4)</f>
        <v>25508.196721311477</v>
      </c>
      <c r="M6" s="40">
        <f>SUM(M5/M4)</f>
        <v>18022.222222222223</v>
      </c>
      <c r="N6" s="251"/>
      <c r="O6" s="251"/>
      <c r="P6" s="251"/>
      <c r="Q6" s="251"/>
      <c r="S6" s="1"/>
      <c r="T6" s="1"/>
      <c r="U6" s="193"/>
      <c r="V6" s="193"/>
    </row>
    <row r="7" spans="1:22">
      <c r="A7" s="1"/>
      <c r="B7" s="1"/>
      <c r="C7" s="189"/>
      <c r="D7" s="190"/>
      <c r="E7" s="191"/>
      <c r="F7" s="18"/>
      <c r="G7" s="190"/>
      <c r="H7" s="22" t="s">
        <v>164</v>
      </c>
      <c r="I7" s="23"/>
      <c r="J7" s="24"/>
      <c r="K7" s="24">
        <f>SUM(K6-J6)</f>
        <v>1475.4098360655735</v>
      </c>
      <c r="L7" s="24">
        <f>SUM(L6-K6)</f>
        <v>10524.590163934428</v>
      </c>
      <c r="M7" s="24">
        <f>SUM(M6-L6)</f>
        <v>-7485.9744990892541</v>
      </c>
      <c r="N7" s="251"/>
      <c r="O7" s="251"/>
      <c r="P7" s="251"/>
      <c r="Q7" s="251"/>
      <c r="S7" s="1"/>
      <c r="T7" s="1"/>
      <c r="U7" s="193"/>
      <c r="V7" s="193"/>
    </row>
    <row r="8" spans="1:22">
      <c r="A8" s="1"/>
      <c r="B8" s="1"/>
      <c r="C8" s="189" t="s">
        <v>212</v>
      </c>
      <c r="D8" s="190" t="s">
        <v>213</v>
      </c>
      <c r="E8" s="191" t="s">
        <v>214</v>
      </c>
      <c r="F8" s="179"/>
      <c r="G8" s="190" t="s">
        <v>215</v>
      </c>
      <c r="H8" s="192" t="s">
        <v>216</v>
      </c>
      <c r="I8" s="19" t="s">
        <v>165</v>
      </c>
      <c r="J8" s="20">
        <v>3050</v>
      </c>
      <c r="K8" s="20">
        <v>3050</v>
      </c>
      <c r="L8" s="40">
        <v>3050</v>
      </c>
      <c r="M8" s="41">
        <v>4500</v>
      </c>
      <c r="N8" s="252" t="s">
        <v>244</v>
      </c>
      <c r="O8" s="252"/>
      <c r="P8" s="252"/>
      <c r="Q8" s="252"/>
      <c r="S8" s="1"/>
      <c r="T8" s="1"/>
      <c r="U8" s="193"/>
      <c r="V8" s="193"/>
    </row>
    <row r="9" spans="1:22">
      <c r="A9" s="1"/>
      <c r="B9" s="1"/>
      <c r="C9" s="189" t="s">
        <v>212</v>
      </c>
      <c r="D9" s="190" t="s">
        <v>213</v>
      </c>
      <c r="E9" s="191" t="s">
        <v>214</v>
      </c>
      <c r="F9" s="18"/>
      <c r="G9" s="190" t="s">
        <v>215</v>
      </c>
      <c r="H9" s="192" t="s">
        <v>216</v>
      </c>
      <c r="I9" s="21" t="s">
        <v>166</v>
      </c>
      <c r="J9" s="20">
        <v>38981000</v>
      </c>
      <c r="K9" s="20">
        <v>77013928</v>
      </c>
      <c r="L9" s="40">
        <v>79624055</v>
      </c>
      <c r="M9" s="40">
        <v>86488800</v>
      </c>
      <c r="N9" s="252" t="s">
        <v>245</v>
      </c>
      <c r="O9" s="252"/>
      <c r="P9" s="253"/>
      <c r="Q9" s="252"/>
      <c r="S9" s="1"/>
      <c r="T9" s="1"/>
      <c r="U9" s="193"/>
      <c r="V9" s="193"/>
    </row>
    <row r="10" spans="1:22">
      <c r="A10" s="1"/>
      <c r="B10" s="1"/>
      <c r="C10" s="189" t="s">
        <v>212</v>
      </c>
      <c r="D10" s="190" t="s">
        <v>213</v>
      </c>
      <c r="E10" s="191" t="s">
        <v>214</v>
      </c>
      <c r="F10" s="179"/>
      <c r="G10" s="190" t="s">
        <v>215</v>
      </c>
      <c r="H10" s="192" t="s">
        <v>216</v>
      </c>
      <c r="I10" s="21" t="s">
        <v>167</v>
      </c>
      <c r="J10" s="20">
        <f>SUM(J9/J8)</f>
        <v>12780.655737704918</v>
      </c>
      <c r="K10" s="20">
        <f>SUM(K9/K8)</f>
        <v>25250.468196721311</v>
      </c>
      <c r="L10" s="20">
        <f>SUM(L9/L8)</f>
        <v>26106.247540983608</v>
      </c>
      <c r="M10" s="40">
        <f>SUM(M9/M8)</f>
        <v>19219.733333333334</v>
      </c>
      <c r="N10" s="252" t="s">
        <v>230</v>
      </c>
      <c r="O10" s="252"/>
      <c r="P10" s="252"/>
      <c r="Q10" s="252"/>
      <c r="S10" s="1"/>
      <c r="T10" s="1"/>
      <c r="U10" s="193"/>
      <c r="V10" s="193"/>
    </row>
    <row r="11" spans="1:22">
      <c r="A11" s="1"/>
      <c r="B11" s="1"/>
      <c r="C11" s="189"/>
      <c r="D11" s="190"/>
      <c r="E11" s="191"/>
      <c r="F11" s="18"/>
      <c r="G11" s="190"/>
      <c r="H11" s="22" t="s">
        <v>168</v>
      </c>
      <c r="I11" s="23"/>
      <c r="J11" s="24"/>
      <c r="K11" s="24">
        <f>SUM(K10-J10)</f>
        <v>12469.812459016393</v>
      </c>
      <c r="L11" s="24">
        <f>SUM(L10-K10)</f>
        <v>855.77934426229695</v>
      </c>
      <c r="M11" s="24">
        <f>SUM(M10-L10)</f>
        <v>-6886.5142076502743</v>
      </c>
      <c r="N11" s="252"/>
      <c r="O11" s="252"/>
      <c r="P11" s="252"/>
      <c r="Q11" s="252"/>
      <c r="S11" s="1"/>
      <c r="T11" s="1"/>
      <c r="U11" s="193"/>
      <c r="V11" s="193"/>
    </row>
    <row r="12" spans="1:22">
      <c r="A12" s="1"/>
      <c r="B12" s="1"/>
      <c r="C12" s="189" t="s">
        <v>212</v>
      </c>
      <c r="D12" s="190" t="s">
        <v>213</v>
      </c>
      <c r="E12" s="191" t="s">
        <v>214</v>
      </c>
      <c r="F12" s="179"/>
      <c r="G12" s="190" t="s">
        <v>215</v>
      </c>
      <c r="H12" s="192" t="s">
        <v>216</v>
      </c>
      <c r="I12" s="19" t="s">
        <v>169</v>
      </c>
      <c r="J12" s="20">
        <v>2446</v>
      </c>
      <c r="K12" s="20">
        <v>2645</v>
      </c>
      <c r="L12" s="40">
        <v>3579</v>
      </c>
      <c r="M12" s="40">
        <v>1149</v>
      </c>
      <c r="N12" s="251" t="s">
        <v>247</v>
      </c>
      <c r="O12" s="251"/>
      <c r="P12" s="251"/>
      <c r="Q12" s="251"/>
      <c r="S12" s="1"/>
      <c r="T12" s="1"/>
      <c r="U12" s="193"/>
      <c r="V12" s="193"/>
    </row>
    <row r="13" spans="1:22">
      <c r="A13" s="1"/>
      <c r="B13" s="1"/>
      <c r="C13" s="189" t="s">
        <v>212</v>
      </c>
      <c r="D13" s="190" t="s">
        <v>213</v>
      </c>
      <c r="E13" s="191" t="s">
        <v>214</v>
      </c>
      <c r="F13" s="18"/>
      <c r="G13" s="190" t="s">
        <v>215</v>
      </c>
      <c r="H13" s="192" t="s">
        <v>216</v>
      </c>
      <c r="I13" s="21" t="s">
        <v>170</v>
      </c>
      <c r="J13" s="20">
        <v>37948184</v>
      </c>
      <c r="K13" s="20">
        <v>76163497</v>
      </c>
      <c r="L13" s="40">
        <v>78788917</v>
      </c>
      <c r="M13" s="40">
        <v>47525308</v>
      </c>
      <c r="N13" s="251" t="s">
        <v>231</v>
      </c>
      <c r="O13" s="251"/>
      <c r="P13" s="251" t="s">
        <v>246</v>
      </c>
      <c r="Q13" s="251"/>
      <c r="S13" s="1"/>
      <c r="T13" s="1"/>
      <c r="U13" s="193"/>
      <c r="V13" s="193"/>
    </row>
    <row r="14" spans="1:22">
      <c r="A14" s="1"/>
      <c r="B14" s="1"/>
      <c r="C14" s="189" t="s">
        <v>212</v>
      </c>
      <c r="D14" s="190" t="s">
        <v>213</v>
      </c>
      <c r="E14" s="191" t="s">
        <v>214</v>
      </c>
      <c r="F14" s="179"/>
      <c r="G14" s="190" t="s">
        <v>215</v>
      </c>
      <c r="H14" s="192" t="s">
        <v>216</v>
      </c>
      <c r="I14" s="21" t="s">
        <v>171</v>
      </c>
      <c r="J14" s="20">
        <f>SUM(J13/J12)</f>
        <v>15514.384300899428</v>
      </c>
      <c r="K14" s="20">
        <f t="shared" ref="K14:L14" si="0">SUM(K13/K12)</f>
        <v>28795.272967863893</v>
      </c>
      <c r="L14" s="20">
        <f t="shared" si="0"/>
        <v>22014.226599608828</v>
      </c>
      <c r="M14" s="40">
        <f>SUM(M13/M12)</f>
        <v>41362.322019147083</v>
      </c>
      <c r="N14" s="251" t="s">
        <v>232</v>
      </c>
      <c r="O14" s="251"/>
      <c r="P14" s="251"/>
      <c r="Q14" s="251"/>
      <c r="S14" s="1"/>
      <c r="T14" s="1"/>
      <c r="U14" s="193"/>
      <c r="V14" s="193"/>
    </row>
    <row r="15" spans="1:22">
      <c r="A15" s="1"/>
      <c r="B15" s="1"/>
      <c r="C15" s="189"/>
      <c r="D15" s="190"/>
      <c r="E15" s="191"/>
      <c r="F15" s="18"/>
      <c r="G15" s="190"/>
      <c r="H15" s="25" t="s">
        <v>172</v>
      </c>
      <c r="I15" s="26"/>
      <c r="J15" s="27"/>
      <c r="K15" s="27">
        <f>SUM(K14-J14)</f>
        <v>13280.888666964465</v>
      </c>
      <c r="L15" s="27">
        <f>SUM(L14-K14)</f>
        <v>-6781.0463682550653</v>
      </c>
      <c r="M15" s="27">
        <f>SUM(M14-L14)</f>
        <v>19348.095419538255</v>
      </c>
      <c r="N15" s="251"/>
      <c r="O15" s="251"/>
      <c r="P15" s="251"/>
      <c r="Q15" s="251"/>
      <c r="S15" s="1"/>
      <c r="T15" s="1"/>
      <c r="U15" s="193"/>
      <c r="V15" s="193"/>
    </row>
    <row r="16" spans="1:22">
      <c r="A16" s="1"/>
      <c r="B16" s="1"/>
      <c r="C16" s="189" t="s">
        <v>212</v>
      </c>
      <c r="D16" s="190" t="s">
        <v>213</v>
      </c>
      <c r="E16" s="191" t="s">
        <v>214</v>
      </c>
      <c r="F16" s="179"/>
      <c r="G16" s="190" t="s">
        <v>217</v>
      </c>
      <c r="H16" s="192" t="s">
        <v>218</v>
      </c>
      <c r="I16" s="19" t="s">
        <v>161</v>
      </c>
      <c r="J16" s="20"/>
      <c r="K16" s="20"/>
      <c r="L16" s="40"/>
      <c r="M16" s="40">
        <v>300000</v>
      </c>
      <c r="O16" s="243"/>
      <c r="S16" s="1"/>
      <c r="T16" s="1"/>
      <c r="U16" s="193"/>
      <c r="V16" s="193"/>
    </row>
    <row r="17" spans="1:22">
      <c r="A17" s="1"/>
      <c r="B17" s="1"/>
      <c r="C17" s="189" t="s">
        <v>212</v>
      </c>
      <c r="D17" s="190" t="s">
        <v>213</v>
      </c>
      <c r="E17" s="191" t="s">
        <v>214</v>
      </c>
      <c r="F17" s="18"/>
      <c r="G17" s="190" t="s">
        <v>217</v>
      </c>
      <c r="H17" s="192" t="s">
        <v>218</v>
      </c>
      <c r="I17" s="21" t="s">
        <v>162</v>
      </c>
      <c r="J17" s="20"/>
      <c r="K17" s="20"/>
      <c r="L17" s="40"/>
      <c r="M17" s="41">
        <v>184800</v>
      </c>
      <c r="S17" s="1"/>
      <c r="T17" s="1"/>
      <c r="U17" s="193"/>
      <c r="V17" s="193"/>
    </row>
    <row r="18" spans="1:22">
      <c r="A18" s="1"/>
      <c r="B18" s="1"/>
      <c r="C18" s="189" t="s">
        <v>212</v>
      </c>
      <c r="D18" s="190" t="s">
        <v>213</v>
      </c>
      <c r="E18" s="191" t="s">
        <v>214</v>
      </c>
      <c r="F18" s="179"/>
      <c r="G18" s="190" t="s">
        <v>217</v>
      </c>
      <c r="H18" s="192" t="s">
        <v>218</v>
      </c>
      <c r="I18" s="21" t="s">
        <v>163</v>
      </c>
      <c r="J18" s="20">
        <v>0</v>
      </c>
      <c r="K18" s="20">
        <v>0</v>
      </c>
      <c r="L18" s="20">
        <v>0</v>
      </c>
      <c r="M18" s="40">
        <f>SUM(M17/M16)</f>
        <v>0.61599999999999999</v>
      </c>
      <c r="S18" s="1"/>
      <c r="T18" s="1"/>
      <c r="U18" s="193"/>
      <c r="V18" s="193"/>
    </row>
    <row r="19" spans="1:22">
      <c r="A19" s="1"/>
      <c r="B19" s="1"/>
      <c r="C19" s="189"/>
      <c r="D19" s="190"/>
      <c r="E19" s="191"/>
      <c r="F19" s="18"/>
      <c r="G19" s="190"/>
      <c r="H19" s="22" t="s">
        <v>164</v>
      </c>
      <c r="I19" s="23"/>
      <c r="J19" s="24"/>
      <c r="K19" s="24">
        <f>SUM(K18-J18)</f>
        <v>0</v>
      </c>
      <c r="L19" s="24">
        <f>SUM(L18-K18)</f>
        <v>0</v>
      </c>
      <c r="M19" s="24">
        <f>SUM(M18-L18)</f>
        <v>0.61599999999999999</v>
      </c>
      <c r="S19" s="1"/>
      <c r="T19" s="1"/>
      <c r="U19" s="193"/>
      <c r="V19" s="193"/>
    </row>
    <row r="20" spans="1:22" s="44" customFormat="1">
      <c r="A20" s="39"/>
      <c r="B20" s="39"/>
      <c r="C20" s="189" t="s">
        <v>212</v>
      </c>
      <c r="D20" s="190" t="s">
        <v>213</v>
      </c>
      <c r="E20" s="191" t="s">
        <v>214</v>
      </c>
      <c r="F20" s="179"/>
      <c r="G20" s="190" t="s">
        <v>217</v>
      </c>
      <c r="H20" s="192" t="s">
        <v>218</v>
      </c>
      <c r="I20" s="48" t="s">
        <v>165</v>
      </c>
      <c r="J20" s="49">
        <v>0</v>
      </c>
      <c r="K20" s="49"/>
      <c r="L20" s="49"/>
      <c r="M20" s="40">
        <v>300000</v>
      </c>
      <c r="S20" s="39"/>
      <c r="T20" s="39"/>
      <c r="U20" s="193"/>
      <c r="V20" s="193"/>
    </row>
    <row r="21" spans="1:22" s="44" customFormat="1">
      <c r="A21" s="39"/>
      <c r="B21" s="39"/>
      <c r="C21" s="189" t="s">
        <v>212</v>
      </c>
      <c r="D21" s="190" t="s">
        <v>213</v>
      </c>
      <c r="E21" s="191" t="s">
        <v>214</v>
      </c>
      <c r="F21" s="18"/>
      <c r="G21" s="190" t="s">
        <v>217</v>
      </c>
      <c r="H21" s="192" t="s">
        <v>218</v>
      </c>
      <c r="I21" s="47" t="s">
        <v>166</v>
      </c>
      <c r="J21" s="49">
        <v>0</v>
      </c>
      <c r="K21" s="49"/>
      <c r="L21" s="40"/>
      <c r="M21" s="41">
        <v>184800</v>
      </c>
      <c r="S21" s="39"/>
      <c r="T21" s="39"/>
      <c r="U21" s="193"/>
      <c r="V21" s="193"/>
    </row>
    <row r="22" spans="1:22" s="44" customFormat="1">
      <c r="A22" s="39"/>
      <c r="B22" s="39"/>
      <c r="C22" s="189" t="s">
        <v>212</v>
      </c>
      <c r="D22" s="190" t="s">
        <v>213</v>
      </c>
      <c r="E22" s="191" t="s">
        <v>214</v>
      </c>
      <c r="F22" s="179"/>
      <c r="G22" s="190" t="s">
        <v>217</v>
      </c>
      <c r="H22" s="192" t="s">
        <v>218</v>
      </c>
      <c r="I22" s="47" t="s">
        <v>167</v>
      </c>
      <c r="J22" s="49">
        <v>0</v>
      </c>
      <c r="K22" s="49">
        <v>0</v>
      </c>
      <c r="L22" s="49">
        <v>0</v>
      </c>
      <c r="M22" s="40">
        <f>SUM(M21/M20)</f>
        <v>0.61599999999999999</v>
      </c>
      <c r="S22" s="39"/>
      <c r="T22" s="39"/>
      <c r="U22" s="193"/>
      <c r="V22" s="193"/>
    </row>
    <row r="23" spans="1:22" s="44" customFormat="1">
      <c r="A23" s="39"/>
      <c r="B23" s="39"/>
      <c r="C23" s="189"/>
      <c r="D23" s="190"/>
      <c r="E23" s="191"/>
      <c r="F23" s="18"/>
      <c r="G23" s="190"/>
      <c r="H23" s="50" t="s">
        <v>168</v>
      </c>
      <c r="I23" s="48"/>
      <c r="J23" s="43"/>
      <c r="K23" s="43">
        <f>SUM(K22-J22)</f>
        <v>0</v>
      </c>
      <c r="L23" s="43">
        <f>SUM(L22-K22)</f>
        <v>0</v>
      </c>
      <c r="M23" s="41">
        <f>SUM(M22-L22)</f>
        <v>0.61599999999999999</v>
      </c>
      <c r="S23" s="39"/>
      <c r="T23" s="39"/>
      <c r="U23" s="193"/>
      <c r="V23" s="193"/>
    </row>
    <row r="24" spans="1:22" s="44" customFormat="1">
      <c r="A24" s="39"/>
      <c r="B24" s="39"/>
      <c r="C24" s="189" t="s">
        <v>212</v>
      </c>
      <c r="D24" s="190" t="s">
        <v>213</v>
      </c>
      <c r="E24" s="191" t="s">
        <v>214</v>
      </c>
      <c r="F24" s="179"/>
      <c r="G24" s="190" t="s">
        <v>217</v>
      </c>
      <c r="H24" s="192" t="s">
        <v>218</v>
      </c>
      <c r="I24" s="48" t="s">
        <v>169</v>
      </c>
      <c r="J24" s="49">
        <v>0</v>
      </c>
      <c r="K24" s="49"/>
      <c r="L24" s="40">
        <v>0</v>
      </c>
      <c r="M24" s="40">
        <v>300000</v>
      </c>
      <c r="S24" s="39"/>
      <c r="T24" s="39"/>
      <c r="U24" s="193"/>
      <c r="V24" s="193"/>
    </row>
    <row r="25" spans="1:22" s="44" customFormat="1">
      <c r="A25" s="39"/>
      <c r="B25" s="39"/>
      <c r="C25" s="189" t="s">
        <v>212</v>
      </c>
      <c r="D25" s="190" t="s">
        <v>213</v>
      </c>
      <c r="E25" s="191" t="s">
        <v>214</v>
      </c>
      <c r="F25" s="18"/>
      <c r="G25" s="190" t="s">
        <v>217</v>
      </c>
      <c r="H25" s="192" t="s">
        <v>218</v>
      </c>
      <c r="I25" s="47" t="s">
        <v>170</v>
      </c>
      <c r="J25" s="49">
        <v>0</v>
      </c>
      <c r="K25" s="49"/>
      <c r="L25" s="49">
        <v>0</v>
      </c>
      <c r="M25" s="40">
        <v>184800</v>
      </c>
      <c r="S25" s="39"/>
      <c r="T25" s="39"/>
      <c r="U25" s="193"/>
      <c r="V25" s="193"/>
    </row>
    <row r="26" spans="1:22" s="44" customFormat="1">
      <c r="A26" s="39"/>
      <c r="B26" s="39"/>
      <c r="C26" s="189" t="s">
        <v>212</v>
      </c>
      <c r="D26" s="190" t="s">
        <v>213</v>
      </c>
      <c r="E26" s="191" t="s">
        <v>214</v>
      </c>
      <c r="F26" s="179"/>
      <c r="G26" s="190" t="s">
        <v>217</v>
      </c>
      <c r="H26" s="192" t="s">
        <v>218</v>
      </c>
      <c r="I26" s="47" t="s">
        <v>171</v>
      </c>
      <c r="J26" s="49">
        <v>0</v>
      </c>
      <c r="K26" s="49">
        <v>0</v>
      </c>
      <c r="L26" s="49">
        <v>0</v>
      </c>
      <c r="M26" s="49">
        <f>SUM(M25/M24)</f>
        <v>0.61599999999999999</v>
      </c>
      <c r="S26" s="39"/>
      <c r="T26" s="39"/>
      <c r="U26" s="193"/>
      <c r="V26" s="193"/>
    </row>
    <row r="27" spans="1:22" s="44" customFormat="1">
      <c r="A27" s="39"/>
      <c r="B27" s="39"/>
      <c r="C27" s="189"/>
      <c r="D27" s="190"/>
      <c r="E27" s="191"/>
      <c r="F27" s="18"/>
      <c r="G27" s="190"/>
      <c r="H27" s="51" t="s">
        <v>172</v>
      </c>
      <c r="I27" s="47"/>
      <c r="J27" s="52"/>
      <c r="K27" s="52">
        <f>SUM(K26-J26)</f>
        <v>0</v>
      </c>
      <c r="L27" s="52">
        <f>SUM(L26-K26)</f>
        <v>0</v>
      </c>
      <c r="M27" s="42">
        <f>SUM(M26-L26)</f>
        <v>0.61599999999999999</v>
      </c>
      <c r="S27" s="39"/>
      <c r="T27" s="39"/>
      <c r="U27" s="193"/>
      <c r="V27" s="193"/>
    </row>
    <row r="28" spans="1:22" s="44" customFormat="1">
      <c r="A28" s="39"/>
      <c r="B28" s="39"/>
      <c r="C28" s="189" t="s">
        <v>212</v>
      </c>
      <c r="D28" s="190" t="s">
        <v>213</v>
      </c>
      <c r="E28" s="191" t="s">
        <v>214</v>
      </c>
      <c r="F28" s="179"/>
      <c r="G28" s="190" t="s">
        <v>219</v>
      </c>
      <c r="H28" s="192" t="s">
        <v>220</v>
      </c>
      <c r="I28" s="48" t="s">
        <v>161</v>
      </c>
      <c r="J28" s="49">
        <v>700000</v>
      </c>
      <c r="K28" s="49">
        <v>0</v>
      </c>
      <c r="L28" s="49">
        <v>0</v>
      </c>
      <c r="M28" s="40">
        <v>0</v>
      </c>
      <c r="S28" s="39"/>
      <c r="T28" s="39"/>
      <c r="U28" s="193"/>
      <c r="V28" s="193"/>
    </row>
    <row r="29" spans="1:22" s="44" customFormat="1">
      <c r="A29" s="39"/>
      <c r="B29" s="39"/>
      <c r="C29" s="189" t="s">
        <v>212</v>
      </c>
      <c r="D29" s="190" t="s">
        <v>213</v>
      </c>
      <c r="E29" s="191" t="s">
        <v>214</v>
      </c>
      <c r="F29" s="18"/>
      <c r="G29" s="190" t="s">
        <v>219</v>
      </c>
      <c r="H29" s="192" t="s">
        <v>220</v>
      </c>
      <c r="I29" s="47" t="s">
        <v>162</v>
      </c>
      <c r="J29" s="49">
        <v>700000</v>
      </c>
      <c r="K29" s="49">
        <v>0</v>
      </c>
      <c r="L29" s="49">
        <v>0</v>
      </c>
      <c r="M29" s="40">
        <v>0</v>
      </c>
      <c r="S29" s="39"/>
      <c r="T29" s="39"/>
      <c r="U29" s="193"/>
      <c r="V29" s="193"/>
    </row>
    <row r="30" spans="1:22" s="44" customFormat="1">
      <c r="A30" s="39"/>
      <c r="B30" s="39"/>
      <c r="C30" s="189" t="s">
        <v>212</v>
      </c>
      <c r="D30" s="190" t="s">
        <v>213</v>
      </c>
      <c r="E30" s="191" t="s">
        <v>214</v>
      </c>
      <c r="F30" s="179"/>
      <c r="G30" s="190" t="s">
        <v>219</v>
      </c>
      <c r="H30" s="192" t="s">
        <v>220</v>
      </c>
      <c r="I30" s="47" t="s">
        <v>163</v>
      </c>
      <c r="J30" s="49">
        <f>SUM(J29/J28)</f>
        <v>1</v>
      </c>
      <c r="K30" s="49">
        <v>0</v>
      </c>
      <c r="L30" s="49">
        <v>0</v>
      </c>
      <c r="M30" s="40">
        <v>0</v>
      </c>
      <c r="S30" s="39"/>
      <c r="T30" s="39"/>
      <c r="U30" s="193"/>
      <c r="V30" s="193"/>
    </row>
    <row r="31" spans="1:22" s="44" customFormat="1">
      <c r="A31" s="39"/>
      <c r="B31" s="39"/>
      <c r="C31" s="189"/>
      <c r="D31" s="190"/>
      <c r="E31" s="191"/>
      <c r="F31" s="18"/>
      <c r="G31" s="190"/>
      <c r="H31" s="50" t="s">
        <v>164</v>
      </c>
      <c r="I31" s="48"/>
      <c r="J31" s="43"/>
      <c r="K31" s="43">
        <f>SUM(K30-J30)</f>
        <v>-1</v>
      </c>
      <c r="L31" s="43">
        <f>SUM(L30-K30)</f>
        <v>0</v>
      </c>
      <c r="M31" s="41">
        <f>SUM(M30-L30)</f>
        <v>0</v>
      </c>
      <c r="S31" s="39"/>
      <c r="T31" s="39"/>
      <c r="U31" s="193"/>
      <c r="V31" s="193"/>
    </row>
    <row r="32" spans="1:22" s="44" customFormat="1">
      <c r="A32" s="39"/>
      <c r="B32" s="39"/>
      <c r="C32" s="189" t="s">
        <v>212</v>
      </c>
      <c r="D32" s="190" t="s">
        <v>213</v>
      </c>
      <c r="E32" s="191" t="s">
        <v>214</v>
      </c>
      <c r="F32" s="179"/>
      <c r="G32" s="190" t="s">
        <v>219</v>
      </c>
      <c r="H32" s="192" t="s">
        <v>220</v>
      </c>
      <c r="I32" s="48" t="s">
        <v>165</v>
      </c>
      <c r="J32" s="49">
        <v>1170000</v>
      </c>
      <c r="K32" s="49">
        <v>0</v>
      </c>
      <c r="L32" s="49">
        <v>0</v>
      </c>
      <c r="M32" s="40">
        <v>0</v>
      </c>
      <c r="S32" s="39"/>
      <c r="T32" s="39"/>
      <c r="U32" s="193"/>
      <c r="V32" s="193"/>
    </row>
    <row r="33" spans="1:22" s="44" customFormat="1">
      <c r="A33" s="39"/>
      <c r="B33" s="39"/>
      <c r="C33" s="189" t="s">
        <v>212</v>
      </c>
      <c r="D33" s="190" t="s">
        <v>213</v>
      </c>
      <c r="E33" s="191" t="s">
        <v>214</v>
      </c>
      <c r="F33" s="18"/>
      <c r="G33" s="190" t="s">
        <v>219</v>
      </c>
      <c r="H33" s="192" t="s">
        <v>220</v>
      </c>
      <c r="I33" s="47" t="s">
        <v>166</v>
      </c>
      <c r="J33" s="49">
        <v>890000</v>
      </c>
      <c r="K33" s="49">
        <v>0</v>
      </c>
      <c r="L33" s="49">
        <v>0</v>
      </c>
      <c r="M33" s="40">
        <v>0</v>
      </c>
      <c r="S33" s="39"/>
      <c r="T33" s="39"/>
      <c r="U33" s="193"/>
      <c r="V33" s="193"/>
    </row>
    <row r="34" spans="1:22" s="44" customFormat="1">
      <c r="A34" s="39"/>
      <c r="B34" s="39"/>
      <c r="C34" s="189" t="s">
        <v>212</v>
      </c>
      <c r="D34" s="190" t="s">
        <v>213</v>
      </c>
      <c r="E34" s="191" t="s">
        <v>214</v>
      </c>
      <c r="F34" s="179"/>
      <c r="G34" s="190" t="s">
        <v>219</v>
      </c>
      <c r="H34" s="192" t="s">
        <v>220</v>
      </c>
      <c r="I34" s="47" t="s">
        <v>167</v>
      </c>
      <c r="J34" s="49">
        <v>0</v>
      </c>
      <c r="K34" s="49">
        <v>0</v>
      </c>
      <c r="L34" s="49">
        <v>0</v>
      </c>
      <c r="M34" s="40">
        <v>0</v>
      </c>
      <c r="S34" s="39"/>
      <c r="T34" s="39"/>
      <c r="U34" s="193"/>
      <c r="V34" s="193"/>
    </row>
    <row r="35" spans="1:22" s="44" customFormat="1">
      <c r="A35" s="39"/>
      <c r="B35" s="39"/>
      <c r="C35" s="189"/>
      <c r="D35" s="190"/>
      <c r="E35" s="191"/>
      <c r="F35" s="18"/>
      <c r="G35" s="190"/>
      <c r="H35" s="50" t="s">
        <v>168</v>
      </c>
      <c r="I35" s="48"/>
      <c r="J35" s="43"/>
      <c r="K35" s="43">
        <f>SUM(K34-J34)</f>
        <v>0</v>
      </c>
      <c r="L35" s="43">
        <f>SUM(L34-K34)</f>
        <v>0</v>
      </c>
      <c r="M35" s="43">
        <f>SUM(M34-L34)</f>
        <v>0</v>
      </c>
      <c r="S35" s="39"/>
      <c r="T35" s="39"/>
      <c r="U35" s="193"/>
      <c r="V35" s="193"/>
    </row>
    <row r="36" spans="1:22" s="44" customFormat="1">
      <c r="A36" s="39"/>
      <c r="B36" s="39"/>
      <c r="C36" s="189" t="s">
        <v>212</v>
      </c>
      <c r="D36" s="190" t="s">
        <v>213</v>
      </c>
      <c r="E36" s="191" t="s">
        <v>214</v>
      </c>
      <c r="F36" s="179"/>
      <c r="G36" s="190" t="s">
        <v>219</v>
      </c>
      <c r="H36" s="192" t="s">
        <v>220</v>
      </c>
      <c r="I36" s="48" t="s">
        <v>169</v>
      </c>
      <c r="J36" s="49">
        <v>700000</v>
      </c>
      <c r="K36" s="49">
        <v>0</v>
      </c>
      <c r="L36" s="49">
        <v>0</v>
      </c>
      <c r="M36" s="40">
        <v>0</v>
      </c>
      <c r="S36" s="39"/>
      <c r="T36" s="39"/>
      <c r="U36" s="193"/>
      <c r="V36" s="193"/>
    </row>
    <row r="37" spans="1:22" s="44" customFormat="1">
      <c r="A37" s="39"/>
      <c r="B37" s="39"/>
      <c r="C37" s="189" t="s">
        <v>212</v>
      </c>
      <c r="D37" s="190" t="s">
        <v>213</v>
      </c>
      <c r="E37" s="191" t="s">
        <v>214</v>
      </c>
      <c r="F37" s="18"/>
      <c r="G37" s="190" t="s">
        <v>219</v>
      </c>
      <c r="H37" s="192" t="s">
        <v>220</v>
      </c>
      <c r="I37" s="47" t="s">
        <v>170</v>
      </c>
      <c r="J37" s="49">
        <v>700000</v>
      </c>
      <c r="K37" s="49">
        <v>0</v>
      </c>
      <c r="L37" s="49">
        <v>0</v>
      </c>
      <c r="M37" s="40">
        <v>0</v>
      </c>
      <c r="S37" s="39"/>
      <c r="T37" s="39"/>
      <c r="U37" s="193"/>
      <c r="V37" s="193"/>
    </row>
    <row r="38" spans="1:22" s="44" customFormat="1">
      <c r="A38" s="39"/>
      <c r="B38" s="39"/>
      <c r="C38" s="189" t="s">
        <v>212</v>
      </c>
      <c r="D38" s="190" t="s">
        <v>213</v>
      </c>
      <c r="E38" s="191" t="s">
        <v>214</v>
      </c>
      <c r="F38" s="179"/>
      <c r="G38" s="190" t="s">
        <v>219</v>
      </c>
      <c r="H38" s="192" t="s">
        <v>220</v>
      </c>
      <c r="I38" s="47" t="s">
        <v>171</v>
      </c>
      <c r="J38" s="49">
        <v>700000</v>
      </c>
      <c r="K38" s="49">
        <v>0</v>
      </c>
      <c r="L38" s="49">
        <v>0</v>
      </c>
      <c r="M38" s="40">
        <v>0</v>
      </c>
      <c r="S38" s="39"/>
      <c r="T38" s="39"/>
      <c r="U38" s="193"/>
      <c r="V38" s="193"/>
    </row>
    <row r="39" spans="1:22" s="44" customFormat="1">
      <c r="A39" s="39"/>
      <c r="B39" s="39"/>
      <c r="C39" s="189"/>
      <c r="D39" s="190"/>
      <c r="E39" s="191"/>
      <c r="F39" s="18"/>
      <c r="G39" s="190"/>
      <c r="H39" s="51" t="s">
        <v>172</v>
      </c>
      <c r="I39" s="47"/>
      <c r="J39" s="52"/>
      <c r="K39" s="52">
        <f>SUM(K38-J38)</f>
        <v>-700000</v>
      </c>
      <c r="L39" s="52">
        <f>SUM(L38-K38)</f>
        <v>0</v>
      </c>
      <c r="M39" s="52">
        <f>SUM(M38-L38)</f>
        <v>0</v>
      </c>
      <c r="S39" s="39"/>
      <c r="T39" s="39"/>
      <c r="U39" s="193"/>
      <c r="V39" s="193"/>
    </row>
    <row r="40" spans="1:22" s="44" customFormat="1">
      <c r="A40" s="193"/>
      <c r="B40" s="193"/>
      <c r="C40" s="194"/>
      <c r="D40" s="193"/>
      <c r="E40" s="193"/>
      <c r="F40" s="195"/>
      <c r="G40" s="39"/>
      <c r="H40" s="39"/>
      <c r="I40" s="39"/>
      <c r="J40" s="39"/>
      <c r="K40" s="39"/>
      <c r="L40" s="39"/>
      <c r="M40" s="39"/>
      <c r="S40" s="193"/>
      <c r="T40" s="193"/>
      <c r="U40" s="194"/>
      <c r="V40" s="193"/>
    </row>
    <row r="41" spans="1:22" s="44" customFormat="1">
      <c r="A41" s="39"/>
      <c r="B41" s="370"/>
      <c r="C41" s="370"/>
      <c r="D41" s="370"/>
      <c r="E41" s="39"/>
      <c r="F41" s="39"/>
      <c r="G41" s="1"/>
      <c r="H41" s="1"/>
      <c r="I41" s="1"/>
      <c r="J41" s="1"/>
      <c r="K41" s="1"/>
      <c r="L41" s="1"/>
      <c r="M41" s="39"/>
      <c r="N41" s="180"/>
      <c r="S41" s="39"/>
      <c r="T41" s="370"/>
      <c r="U41" s="370"/>
      <c r="V41" s="370"/>
    </row>
    <row r="42" spans="1:22" s="44" customFormat="1" ht="40.5" customHeight="1">
      <c r="A42" s="39"/>
      <c r="B42" s="39"/>
      <c r="C42" s="177"/>
      <c r="D42" s="177"/>
      <c r="E42" s="371" t="s">
        <v>223</v>
      </c>
      <c r="F42" s="196" t="s">
        <v>35</v>
      </c>
      <c r="G42" s="314" t="s">
        <v>235</v>
      </c>
      <c r="H42" s="314"/>
      <c r="I42" s="371" t="s">
        <v>236</v>
      </c>
      <c r="J42" s="197" t="s">
        <v>35</v>
      </c>
      <c r="K42" s="377" t="s">
        <v>234</v>
      </c>
      <c r="L42" s="377"/>
      <c r="M42" s="377"/>
      <c r="N42" s="180"/>
      <c r="S42" s="39"/>
      <c r="T42" s="39"/>
      <c r="U42" s="177"/>
      <c r="V42" s="177"/>
    </row>
    <row r="43" spans="1:22" s="44" customFormat="1">
      <c r="A43" s="39"/>
      <c r="B43" s="39"/>
      <c r="C43" s="177"/>
      <c r="D43" s="177"/>
      <c r="E43" s="371"/>
      <c r="F43" s="196" t="s">
        <v>36</v>
      </c>
      <c r="G43" s="372"/>
      <c r="H43" s="372"/>
      <c r="I43" s="371"/>
      <c r="J43" s="197" t="s">
        <v>36</v>
      </c>
      <c r="K43" s="378"/>
      <c r="L43" s="378"/>
      <c r="M43" s="378"/>
      <c r="N43" s="180"/>
      <c r="S43" s="39"/>
      <c r="T43" s="39"/>
      <c r="U43" s="177"/>
      <c r="V43" s="177"/>
    </row>
    <row r="44" spans="1:22">
      <c r="A44" s="39"/>
      <c r="B44" s="39"/>
      <c r="C44" s="177"/>
      <c r="D44" s="177"/>
      <c r="E44" s="371"/>
      <c r="F44" s="196" t="s">
        <v>37</v>
      </c>
      <c r="G44" s="373">
        <v>45908</v>
      </c>
      <c r="H44" s="374"/>
      <c r="I44" s="371"/>
      <c r="J44" s="197" t="s">
        <v>37</v>
      </c>
      <c r="K44" s="379">
        <v>45908</v>
      </c>
      <c r="L44" s="378"/>
      <c r="M44" s="378"/>
      <c r="S44" s="39"/>
      <c r="T44" s="39"/>
      <c r="U44" s="177"/>
      <c r="V44" s="177"/>
    </row>
    <row r="45" spans="1:22">
      <c r="A45" s="1"/>
      <c r="B45" s="1"/>
      <c r="C45" s="375"/>
      <c r="D45" s="375"/>
      <c r="E45" s="1"/>
      <c r="F45" s="1"/>
    </row>
  </sheetData>
  <mergeCells count="15">
    <mergeCell ref="U2:V2"/>
    <mergeCell ref="S3:T3"/>
    <mergeCell ref="T41:V41"/>
    <mergeCell ref="C45:D45"/>
    <mergeCell ref="C2:M2"/>
    <mergeCell ref="K42:M42"/>
    <mergeCell ref="K43:M43"/>
    <mergeCell ref="I42:I44"/>
    <mergeCell ref="K44:M44"/>
    <mergeCell ref="A3:B3"/>
    <mergeCell ref="B41:D41"/>
    <mergeCell ref="E42:E44"/>
    <mergeCell ref="G42:H42"/>
    <mergeCell ref="G43:H43"/>
    <mergeCell ref="G44:H44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P21"/>
  <sheetViews>
    <sheetView topLeftCell="B1" workbookViewId="0">
      <selection activeCell="M25" sqref="M25"/>
    </sheetView>
  </sheetViews>
  <sheetFormatPr defaultRowHeight="15"/>
  <cols>
    <col min="1" max="1" width="3.28515625" style="3" customWidth="1"/>
    <col min="2" max="2" width="18.28515625" style="3" customWidth="1"/>
    <col min="3" max="3" width="45.85546875" style="3" customWidth="1"/>
    <col min="4" max="4" width="10.140625" style="3" customWidth="1"/>
    <col min="5" max="5" width="9.5703125" style="3" customWidth="1"/>
    <col min="6" max="6" width="12.28515625" style="3" customWidth="1"/>
    <col min="7" max="7" width="17.28515625" style="3" customWidth="1"/>
    <col min="8" max="8" width="13.28515625" style="3" customWidth="1"/>
    <col min="9" max="9" width="14.140625" style="3" customWidth="1"/>
    <col min="10" max="10" width="13.28515625" style="3" customWidth="1"/>
    <col min="11" max="11" width="12.28515625" style="3" customWidth="1"/>
    <col min="12" max="12" width="9.140625" style="3"/>
    <col min="13" max="13" width="31.140625" style="3" customWidth="1"/>
    <col min="14" max="14" width="12.7109375" style="3" customWidth="1"/>
    <col min="15" max="15" width="28.42578125" style="3" customWidth="1"/>
    <col min="16" max="16" width="14.5703125" style="3" customWidth="1"/>
    <col min="17" max="16384" width="9.140625" style="3"/>
  </cols>
  <sheetData>
    <row r="1" spans="1:16" s="55" customFormat="1">
      <c r="A1" s="53"/>
      <c r="B1" s="104"/>
      <c r="C1" s="53"/>
      <c r="D1" s="53"/>
      <c r="E1" s="53"/>
      <c r="F1" s="53"/>
      <c r="G1" s="53"/>
      <c r="H1" s="53"/>
      <c r="I1" s="53"/>
      <c r="J1" s="53"/>
      <c r="K1" s="53"/>
    </row>
    <row r="2" spans="1:16" ht="17.25">
      <c r="A2" s="53"/>
      <c r="B2" s="381" t="s">
        <v>173</v>
      </c>
      <c r="C2" s="381"/>
      <c r="D2" s="381"/>
      <c r="E2" s="381"/>
      <c r="F2" s="381"/>
      <c r="G2" s="381"/>
      <c r="H2" s="381"/>
      <c r="I2" s="381"/>
      <c r="J2" s="381"/>
      <c r="K2" s="381"/>
    </row>
    <row r="3" spans="1:16" ht="18" thickBot="1">
      <c r="A3" s="1"/>
      <c r="B3" s="382" t="s">
        <v>254</v>
      </c>
      <c r="C3" s="382"/>
      <c r="D3" s="382"/>
      <c r="E3" s="382"/>
      <c r="F3" s="382"/>
      <c r="G3" s="1"/>
      <c r="H3" s="1"/>
      <c r="I3" s="1"/>
      <c r="J3" s="1"/>
      <c r="K3" s="1"/>
    </row>
    <row r="4" spans="1:16">
      <c r="A4" s="2"/>
      <c r="B4" s="4" t="s">
        <v>41</v>
      </c>
      <c r="C4" s="383"/>
      <c r="D4" s="383"/>
      <c r="E4" s="384" t="s">
        <v>174</v>
      </c>
      <c r="F4" s="384"/>
      <c r="G4" s="385"/>
      <c r="H4" s="385"/>
      <c r="I4" s="385"/>
      <c r="J4" s="385"/>
      <c r="K4" s="385"/>
    </row>
    <row r="5" spans="1:16" ht="15.75" thickBot="1">
      <c r="A5" s="1"/>
      <c r="B5" s="5" t="s">
        <v>175</v>
      </c>
      <c r="C5" s="386"/>
      <c r="D5" s="386"/>
      <c r="E5" s="387" t="s">
        <v>63</v>
      </c>
      <c r="F5" s="387"/>
      <c r="G5" s="388"/>
      <c r="H5" s="388"/>
      <c r="I5" s="388"/>
      <c r="J5" s="388"/>
      <c r="K5" s="388"/>
    </row>
    <row r="6" spans="1:16" ht="51.75">
      <c r="A6" s="1"/>
      <c r="B6" s="6" t="s">
        <v>176</v>
      </c>
      <c r="C6" s="380"/>
      <c r="D6" s="380"/>
      <c r="E6" s="380"/>
      <c r="F6" s="380"/>
      <c r="G6" s="380"/>
      <c r="H6" s="380"/>
      <c r="I6" s="380"/>
      <c r="J6" s="380"/>
      <c r="K6" s="380"/>
    </row>
    <row r="7" spans="1:16" ht="17.25">
      <c r="A7" s="1"/>
      <c r="B7" s="389" t="s">
        <v>177</v>
      </c>
      <c r="C7" s="389"/>
      <c r="D7" s="390" t="s">
        <v>178</v>
      </c>
      <c r="E7" s="390"/>
      <c r="F7" s="390"/>
      <c r="G7" s="390"/>
      <c r="H7" s="390"/>
      <c r="I7" s="390"/>
      <c r="J7" s="390"/>
      <c r="K7" s="390"/>
      <c r="M7" s="259" t="s">
        <v>262</v>
      </c>
      <c r="N7" s="259" t="s">
        <v>261</v>
      </c>
      <c r="O7" s="257" t="s">
        <v>271</v>
      </c>
      <c r="P7" s="257" t="s">
        <v>261</v>
      </c>
    </row>
    <row r="8" spans="1:16" ht="43.5" customHeight="1">
      <c r="A8" s="1"/>
      <c r="B8" s="7" t="s">
        <v>179</v>
      </c>
      <c r="C8" s="8" t="s">
        <v>180</v>
      </c>
      <c r="D8" s="9" t="s">
        <v>181</v>
      </c>
      <c r="E8" s="9" t="s">
        <v>182</v>
      </c>
      <c r="F8" s="9" t="s">
        <v>183</v>
      </c>
      <c r="G8" s="10" t="s">
        <v>240</v>
      </c>
      <c r="H8" s="10" t="s">
        <v>241</v>
      </c>
      <c r="I8" s="10" t="s">
        <v>184</v>
      </c>
      <c r="J8" s="9" t="s">
        <v>185</v>
      </c>
      <c r="K8" s="11" t="s">
        <v>186</v>
      </c>
      <c r="M8" s="260"/>
      <c r="N8" s="260"/>
      <c r="O8" s="258"/>
      <c r="P8" s="258"/>
    </row>
    <row r="9" spans="1:16" ht="17.25">
      <c r="A9" s="1"/>
      <c r="B9" s="389" t="s">
        <v>187</v>
      </c>
      <c r="C9" s="389"/>
      <c r="D9" s="391"/>
      <c r="E9" s="391"/>
      <c r="F9" s="391"/>
      <c r="G9" s="391"/>
      <c r="H9" s="391"/>
      <c r="I9" s="391"/>
      <c r="J9" s="391"/>
      <c r="K9" s="391"/>
      <c r="M9" s="259" t="s">
        <v>263</v>
      </c>
      <c r="N9" s="260">
        <v>1039</v>
      </c>
      <c r="O9" s="257" t="s">
        <v>263</v>
      </c>
      <c r="P9" s="258">
        <v>226</v>
      </c>
    </row>
    <row r="10" spans="1:16" ht="26.25" customHeight="1">
      <c r="A10" s="1"/>
      <c r="B10" s="12" t="s">
        <v>188</v>
      </c>
      <c r="C10" s="380"/>
      <c r="D10" s="380"/>
      <c r="E10" s="380"/>
      <c r="F10" s="380"/>
      <c r="G10" s="380"/>
      <c r="H10" s="380"/>
      <c r="I10" s="380"/>
      <c r="J10" s="380"/>
      <c r="K10" s="380"/>
      <c r="M10" s="259" t="s">
        <v>264</v>
      </c>
      <c r="N10" s="260">
        <v>262</v>
      </c>
      <c r="O10" s="257" t="s">
        <v>264</v>
      </c>
      <c r="P10" s="258">
        <v>186</v>
      </c>
    </row>
    <row r="11" spans="1:16" ht="17.25">
      <c r="A11" s="1"/>
      <c r="B11" s="395" t="s">
        <v>189</v>
      </c>
      <c r="C11" s="395"/>
      <c r="D11" s="396"/>
      <c r="E11" s="396"/>
      <c r="F11" s="396"/>
      <c r="G11" s="396"/>
      <c r="H11" s="396"/>
      <c r="I11" s="396"/>
      <c r="J11" s="396"/>
      <c r="K11" s="396"/>
      <c r="M11" s="259" t="s">
        <v>265</v>
      </c>
      <c r="N11" s="260">
        <v>26</v>
      </c>
      <c r="O11" s="257" t="s">
        <v>265</v>
      </c>
      <c r="P11" s="258">
        <v>7</v>
      </c>
    </row>
    <row r="12" spans="1:16">
      <c r="A12" s="1"/>
      <c r="B12" s="7" t="s">
        <v>190</v>
      </c>
      <c r="C12" s="8" t="s">
        <v>191</v>
      </c>
      <c r="D12" s="391"/>
      <c r="E12" s="391"/>
      <c r="F12" s="391"/>
      <c r="G12" s="391"/>
      <c r="H12" s="391"/>
      <c r="I12" s="391"/>
      <c r="J12" s="391"/>
      <c r="K12" s="391"/>
      <c r="M12" s="259" t="s">
        <v>266</v>
      </c>
      <c r="N12" s="260">
        <v>80</v>
      </c>
      <c r="O12" s="257" t="s">
        <v>266</v>
      </c>
      <c r="P12" s="258">
        <v>35</v>
      </c>
    </row>
    <row r="13" spans="1:16">
      <c r="A13" s="1"/>
      <c r="B13" s="16"/>
      <c r="C13" s="17"/>
      <c r="D13" s="28"/>
      <c r="E13" s="29"/>
      <c r="F13" s="30"/>
      <c r="G13" s="31"/>
      <c r="H13" s="31"/>
      <c r="I13" s="32"/>
      <c r="J13" s="31">
        <f t="shared" ref="J13:J16" si="0">SUM(H13-I13)</f>
        <v>0</v>
      </c>
      <c r="K13" s="33">
        <v>0</v>
      </c>
      <c r="M13" s="259" t="s">
        <v>267</v>
      </c>
      <c r="N13" s="260">
        <v>855</v>
      </c>
      <c r="O13" s="257" t="s">
        <v>267</v>
      </c>
      <c r="P13" s="258"/>
    </row>
    <row r="14" spans="1:16">
      <c r="A14" s="1"/>
      <c r="B14" s="230" t="s">
        <v>215</v>
      </c>
      <c r="C14" s="37" t="s">
        <v>227</v>
      </c>
      <c r="D14" s="28"/>
      <c r="E14" s="231" t="s">
        <v>228</v>
      </c>
      <c r="F14" s="232">
        <v>3579</v>
      </c>
      <c r="G14" s="233">
        <v>4500</v>
      </c>
      <c r="H14" s="233">
        <v>4500</v>
      </c>
      <c r="I14" s="233">
        <v>1149</v>
      </c>
      <c r="J14" s="233">
        <f t="shared" si="0"/>
        <v>3351</v>
      </c>
      <c r="K14" s="234">
        <f>SUM(I14/H14)</f>
        <v>0.25533333333333336</v>
      </c>
      <c r="M14" s="259" t="s">
        <v>268</v>
      </c>
      <c r="N14" s="260">
        <v>104</v>
      </c>
      <c r="O14" s="257" t="s">
        <v>268</v>
      </c>
      <c r="P14" s="258">
        <v>75</v>
      </c>
    </row>
    <row r="15" spans="1:16">
      <c r="A15" s="1"/>
      <c r="B15" s="15"/>
      <c r="C15" s="37"/>
      <c r="D15" s="37"/>
      <c r="E15" s="231" t="s">
        <v>229</v>
      </c>
      <c r="F15" s="232">
        <v>78788917</v>
      </c>
      <c r="G15" s="233">
        <v>81100000</v>
      </c>
      <c r="H15" s="233">
        <v>86488800</v>
      </c>
      <c r="I15" s="233">
        <v>47525308</v>
      </c>
      <c r="J15" s="233">
        <f t="shared" si="0"/>
        <v>38963492</v>
      </c>
      <c r="K15" s="234">
        <f>SUM(I15/H15)</f>
        <v>0.54949667471395136</v>
      </c>
      <c r="M15" s="259" t="s">
        <v>269</v>
      </c>
      <c r="N15" s="260">
        <v>827</v>
      </c>
      <c r="O15" s="257" t="s">
        <v>269</v>
      </c>
      <c r="P15" s="258">
        <v>335</v>
      </c>
    </row>
    <row r="16" spans="1:16" ht="15.75" thickBot="1">
      <c r="A16" s="1"/>
      <c r="B16" s="34"/>
      <c r="C16" s="35"/>
      <c r="D16" s="28"/>
      <c r="E16" s="29"/>
      <c r="F16" s="36"/>
      <c r="G16" s="31"/>
      <c r="H16" s="31"/>
      <c r="I16" s="31">
        <v>0</v>
      </c>
      <c r="J16" s="31">
        <f t="shared" si="0"/>
        <v>0</v>
      </c>
      <c r="K16" s="38">
        <v>0</v>
      </c>
      <c r="M16" s="260"/>
      <c r="N16" s="260"/>
      <c r="O16" s="257" t="s">
        <v>273</v>
      </c>
      <c r="P16" s="258">
        <v>270</v>
      </c>
    </row>
    <row r="17" spans="1:16">
      <c r="A17" s="1"/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M17" s="260"/>
      <c r="N17" s="260"/>
      <c r="O17" s="257" t="s">
        <v>274</v>
      </c>
      <c r="P17" s="258">
        <v>15</v>
      </c>
    </row>
    <row r="18" spans="1:16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M18" s="260"/>
      <c r="N18" s="260"/>
      <c r="O18" s="258"/>
      <c r="P18" s="258"/>
    </row>
    <row r="19" spans="1:16" ht="15" customHeight="1">
      <c r="A19" s="1"/>
      <c r="B19" s="1"/>
      <c r="C19" s="392" t="s">
        <v>210</v>
      </c>
      <c r="D19" s="14" t="s">
        <v>35</v>
      </c>
      <c r="E19" s="394" t="s">
        <v>235</v>
      </c>
      <c r="F19" s="394"/>
      <c r="G19" s="393" t="s">
        <v>209</v>
      </c>
      <c r="H19" s="14" t="s">
        <v>35</v>
      </c>
      <c r="I19" s="398" t="s">
        <v>234</v>
      </c>
      <c r="J19" s="398"/>
      <c r="K19" s="398"/>
      <c r="M19" s="261" t="s">
        <v>270</v>
      </c>
      <c r="N19" s="263">
        <f>SUM(N9:N15)</f>
        <v>3193</v>
      </c>
      <c r="O19" s="262" t="s">
        <v>272</v>
      </c>
      <c r="P19" s="264">
        <f>SUM(P9:P18)</f>
        <v>1149</v>
      </c>
    </row>
    <row r="20" spans="1:16" ht="44.25" customHeight="1">
      <c r="A20" s="1"/>
      <c r="B20" s="1"/>
      <c r="C20" s="392"/>
      <c r="D20" s="14" t="s">
        <v>36</v>
      </c>
      <c r="E20" s="399"/>
      <c r="F20" s="399"/>
      <c r="G20" s="393"/>
      <c r="H20" s="14" t="s">
        <v>36</v>
      </c>
      <c r="I20" s="399"/>
      <c r="J20" s="399"/>
      <c r="K20" s="399"/>
    </row>
    <row r="21" spans="1:16">
      <c r="A21" s="1"/>
      <c r="B21" s="1"/>
      <c r="C21" s="392"/>
      <c r="D21" s="14" t="s">
        <v>37</v>
      </c>
      <c r="E21" s="400">
        <v>45908</v>
      </c>
      <c r="F21" s="398"/>
      <c r="G21" s="393"/>
      <c r="H21" s="14" t="s">
        <v>37</v>
      </c>
      <c r="I21" s="400">
        <v>45908</v>
      </c>
      <c r="J21" s="398"/>
      <c r="K21" s="398"/>
    </row>
  </sheetData>
  <mergeCells count="26">
    <mergeCell ref="C19:C21"/>
    <mergeCell ref="G19:G21"/>
    <mergeCell ref="E19:F19"/>
    <mergeCell ref="B11:C11"/>
    <mergeCell ref="D11:K11"/>
    <mergeCell ref="D12:K12"/>
    <mergeCell ref="B17:K17"/>
    <mergeCell ref="I19:K19"/>
    <mergeCell ref="E20:F20"/>
    <mergeCell ref="I20:K20"/>
    <mergeCell ref="E21:F21"/>
    <mergeCell ref="I21:K21"/>
    <mergeCell ref="C10:K10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9:C9"/>
    <mergeCell ref="D9:K9"/>
  </mergeCell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2025-12-05T12:54:45Z</dcterms:modified>
</cp:coreProperties>
</file>