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030" activeTab="7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(2)'!$A$1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G18" i="7" l="1"/>
  <c r="I38" i="2" l="1"/>
  <c r="N11" i="7" l="1"/>
  <c r="P8" i="8" l="1"/>
  <c r="L6" i="15"/>
  <c r="K12" i="2"/>
  <c r="M12" i="9" l="1"/>
  <c r="J9" i="8"/>
  <c r="L28" i="2" l="1"/>
  <c r="M12" i="8" s="1"/>
  <c r="E14" i="2"/>
  <c r="P11" i="12" l="1"/>
  <c r="P10" i="12"/>
  <c r="H21" i="5"/>
  <c r="Q6" i="15"/>
  <c r="Q5" i="15"/>
  <c r="M41" i="5" l="1"/>
  <c r="J11" i="10" l="1"/>
  <c r="M32" i="5"/>
  <c r="K6" i="15"/>
  <c r="J6" i="15"/>
  <c r="L9" i="11"/>
  <c r="K9" i="11"/>
  <c r="J9" i="11"/>
  <c r="L14" i="2"/>
  <c r="L41" i="2" l="1"/>
  <c r="I41" i="2"/>
  <c r="I40" i="2"/>
  <c r="I26" i="10" l="1"/>
  <c r="G56" i="9"/>
  <c r="K56" i="9" s="1"/>
  <c r="K22" i="8"/>
  <c r="L20" i="7"/>
  <c r="I25" i="12"/>
  <c r="H55" i="5"/>
  <c r="K21" i="15"/>
  <c r="J22" i="11"/>
  <c r="I20" i="10" l="1"/>
  <c r="K19" i="10"/>
  <c r="C19" i="10"/>
  <c r="B19" i="10"/>
  <c r="K21" i="10"/>
  <c r="K17" i="10"/>
  <c r="K18" i="10"/>
  <c r="F18" i="10"/>
  <c r="C17" i="10"/>
  <c r="B17" i="10"/>
  <c r="I15" i="10"/>
  <c r="H15" i="10"/>
  <c r="G15" i="10"/>
  <c r="F16" i="10"/>
  <c r="F15" i="10"/>
  <c r="L26" i="9"/>
  <c r="L50" i="9"/>
  <c r="K20" i="10" l="1"/>
  <c r="J19" i="10"/>
  <c r="L46" i="9"/>
  <c r="E49" i="9"/>
  <c r="C40" i="9"/>
  <c r="D40" i="9"/>
  <c r="E40" i="9"/>
  <c r="I40" i="9"/>
  <c r="L40" i="9"/>
  <c r="L42" i="9" s="1"/>
  <c r="L43" i="9" s="1"/>
  <c r="M40" i="9"/>
  <c r="C41" i="9"/>
  <c r="D41" i="9"/>
  <c r="E41" i="9"/>
  <c r="I41" i="9"/>
  <c r="M41" i="9"/>
  <c r="C42" i="9"/>
  <c r="D42" i="9"/>
  <c r="E42" i="9"/>
  <c r="I42" i="9"/>
  <c r="H43" i="9"/>
  <c r="J43" i="9"/>
  <c r="C44" i="9"/>
  <c r="D44" i="9"/>
  <c r="E44" i="9"/>
  <c r="I44" i="9"/>
  <c r="M44" i="9"/>
  <c r="C45" i="9"/>
  <c r="D45" i="9"/>
  <c r="E45" i="9"/>
  <c r="I45" i="9"/>
  <c r="M45" i="9"/>
  <c r="C46" i="9"/>
  <c r="D46" i="9"/>
  <c r="E46" i="9"/>
  <c r="I46" i="9"/>
  <c r="J46" i="9"/>
  <c r="H47" i="9"/>
  <c r="J47" i="9"/>
  <c r="C48" i="9"/>
  <c r="D48" i="9"/>
  <c r="E48" i="9"/>
  <c r="I48" i="9"/>
  <c r="M48" i="9"/>
  <c r="C49" i="9"/>
  <c r="D49" i="9"/>
  <c r="I49" i="9"/>
  <c r="M49" i="9"/>
  <c r="C50" i="9"/>
  <c r="D50" i="9"/>
  <c r="E50" i="9"/>
  <c r="I50" i="9"/>
  <c r="J50" i="9"/>
  <c r="K50" i="9"/>
  <c r="L51" i="9" s="1"/>
  <c r="M50" i="9"/>
  <c r="H51" i="9"/>
  <c r="J51" i="9"/>
  <c r="L47" i="9" l="1"/>
  <c r="P12" i="7"/>
  <c r="P13" i="7"/>
  <c r="J12" i="7"/>
  <c r="J13" i="7"/>
  <c r="G12" i="7" l="1"/>
  <c r="G11" i="7"/>
  <c r="R12" i="7" l="1"/>
  <c r="M12" i="7"/>
  <c r="S12" i="7" s="1"/>
  <c r="Q12" i="7"/>
  <c r="F45" i="5"/>
  <c r="K45" i="5"/>
  <c r="H45" i="5"/>
  <c r="D45" i="5"/>
  <c r="D32" i="5" l="1"/>
  <c r="P9" i="8" l="1"/>
  <c r="P7" i="8" l="1"/>
  <c r="O9" i="8"/>
  <c r="O8" i="8"/>
  <c r="O7" i="8"/>
  <c r="N9" i="8"/>
  <c r="N8" i="8"/>
  <c r="N7" i="8"/>
  <c r="L12" i="12"/>
  <c r="K12" i="12"/>
  <c r="J12" i="12"/>
  <c r="I12" i="12"/>
  <c r="L11" i="12"/>
  <c r="K11" i="12"/>
  <c r="J11" i="12"/>
  <c r="L10" i="12"/>
  <c r="K10" i="12"/>
  <c r="J10" i="12"/>
  <c r="K17" i="5" l="1"/>
  <c r="K16" i="5"/>
  <c r="K15" i="5"/>
  <c r="H24" i="5"/>
  <c r="M24" i="5" s="1"/>
  <c r="H17" i="5"/>
  <c r="H16" i="5"/>
  <c r="H15" i="5"/>
  <c r="F24" i="5"/>
  <c r="F17" i="5"/>
  <c r="F16" i="5"/>
  <c r="F15" i="5"/>
  <c r="D21" i="5"/>
  <c r="D17" i="5"/>
  <c r="D16" i="5"/>
  <c r="D15" i="5"/>
  <c r="K7" i="15" l="1"/>
  <c r="L7" i="15"/>
  <c r="J7" i="15"/>
  <c r="E24" i="10" l="1"/>
  <c r="G20" i="8"/>
  <c r="G54" i="9" s="1"/>
  <c r="C3" i="11"/>
  <c r="B3" i="10" s="1"/>
  <c r="J7" i="11"/>
  <c r="J11" i="11" s="1"/>
  <c r="K7" i="11"/>
  <c r="K5" i="15" s="1"/>
  <c r="L7" i="11"/>
  <c r="L5" i="15" s="1"/>
  <c r="P7" i="11"/>
  <c r="J8" i="11"/>
  <c r="K8" i="11"/>
  <c r="K12" i="11" s="1"/>
  <c r="L8" i="11"/>
  <c r="L12" i="11" s="1"/>
  <c r="P8" i="11"/>
  <c r="P12" i="11" s="1"/>
  <c r="P15" i="11" s="1"/>
  <c r="P9" i="11"/>
  <c r="Q9" i="11" s="1"/>
  <c r="Q10" i="11"/>
  <c r="I11" i="11"/>
  <c r="M11" i="11"/>
  <c r="N11" i="11"/>
  <c r="O11" i="11"/>
  <c r="I12" i="11"/>
  <c r="I15" i="11" s="1"/>
  <c r="M12" i="11"/>
  <c r="M15" i="11" s="1"/>
  <c r="N12" i="11"/>
  <c r="O12" i="11"/>
  <c r="J13" i="11"/>
  <c r="K13" i="11"/>
  <c r="L13" i="11"/>
  <c r="M13" i="11"/>
  <c r="N13" i="11"/>
  <c r="N15" i="11" s="1"/>
  <c r="O13" i="11"/>
  <c r="O15" i="11"/>
  <c r="H16" i="11"/>
  <c r="I16" i="11"/>
  <c r="M16" i="11"/>
  <c r="O16" i="11"/>
  <c r="L16" i="11" l="1"/>
  <c r="P16" i="11"/>
  <c r="C3" i="15"/>
  <c r="C3" i="8"/>
  <c r="K11" i="11"/>
  <c r="Q8" i="11"/>
  <c r="J5" i="15"/>
  <c r="Q7" i="11"/>
  <c r="Q11" i="11" s="1"/>
  <c r="N16" i="11"/>
  <c r="L11" i="11"/>
  <c r="J12" i="11"/>
  <c r="J15" i="11" s="1"/>
  <c r="L15" i="11"/>
  <c r="P11" i="11"/>
  <c r="K15" i="11"/>
  <c r="A6" i="12"/>
  <c r="B3" i="5"/>
  <c r="B3" i="7"/>
  <c r="K16" i="11"/>
  <c r="Q13" i="11"/>
  <c r="J16" i="11"/>
  <c r="Q16" i="11" l="1"/>
  <c r="Q15" i="11"/>
  <c r="Q12" i="11"/>
  <c r="P17" i="11"/>
  <c r="O17" i="11"/>
  <c r="N17" i="11"/>
  <c r="M17" i="11"/>
  <c r="K7" i="8" l="1"/>
  <c r="L34" i="9" l="1"/>
  <c r="K26" i="9"/>
  <c r="M22" i="9" l="1"/>
  <c r="L22" i="9"/>
  <c r="M18" i="9"/>
  <c r="L18" i="9"/>
  <c r="K18" i="9"/>
  <c r="J18" i="9"/>
  <c r="K14" i="9"/>
  <c r="L14" i="9"/>
  <c r="J14" i="9"/>
  <c r="J10" i="9"/>
  <c r="K10" i="9"/>
  <c r="L10" i="9"/>
  <c r="J6" i="9"/>
  <c r="L6" i="9"/>
  <c r="K6" i="9"/>
  <c r="K8" i="8"/>
  <c r="K9" i="8"/>
  <c r="K15" i="9" l="1"/>
  <c r="L7" i="9"/>
  <c r="L15" i="9"/>
  <c r="L19" i="9"/>
  <c r="K19" i="9"/>
  <c r="L16" i="12"/>
  <c r="L15" i="12"/>
  <c r="L14" i="12"/>
  <c r="K16" i="12"/>
  <c r="K15" i="12"/>
  <c r="K14" i="12"/>
  <c r="J16" i="12"/>
  <c r="J15" i="12"/>
  <c r="J14" i="12"/>
  <c r="L35" i="9" l="1"/>
  <c r="Q13" i="7" l="1"/>
  <c r="K19" i="12"/>
  <c r="L19" i="12"/>
  <c r="J19" i="12"/>
  <c r="K18" i="12"/>
  <c r="L18" i="12"/>
  <c r="M18" i="12"/>
  <c r="N18" i="12"/>
  <c r="O18" i="12"/>
  <c r="J18" i="12"/>
  <c r="M43" i="5"/>
  <c r="M44" i="5"/>
  <c r="M42" i="5"/>
  <c r="N16" i="5"/>
  <c r="N17" i="5"/>
  <c r="N15" i="5"/>
  <c r="O20" i="2" l="1"/>
  <c r="O19" i="2"/>
  <c r="O18" i="2"/>
  <c r="O27" i="2"/>
  <c r="L39" i="9" l="1"/>
  <c r="M39" i="9"/>
  <c r="M51" i="9" s="1"/>
  <c r="L30" i="9" l="1"/>
  <c r="L23" i="9"/>
  <c r="L27" i="9" l="1"/>
  <c r="M27" i="9"/>
  <c r="K35" i="9"/>
  <c r="K47" i="9" s="1"/>
  <c r="J30" i="9"/>
  <c r="K23" i="9"/>
  <c r="K27" i="9"/>
  <c r="K39" i="9"/>
  <c r="K51" i="9" s="1"/>
  <c r="M34" i="9" l="1"/>
  <c r="M30" i="9"/>
  <c r="M23" i="9"/>
  <c r="M19" i="9"/>
  <c r="K30" i="9"/>
  <c r="K7" i="9"/>
  <c r="M31" i="9" l="1"/>
  <c r="M43" i="9" s="1"/>
  <c r="M42" i="9"/>
  <c r="M35" i="9"/>
  <c r="M47" i="9" s="1"/>
  <c r="M46" i="9"/>
  <c r="K31" i="9"/>
  <c r="L31" i="9"/>
  <c r="L11" i="9"/>
  <c r="Q13" i="15" l="1"/>
  <c r="L13" i="15"/>
  <c r="K13" i="15"/>
  <c r="J13" i="15"/>
  <c r="I13" i="15"/>
  <c r="Q12" i="15"/>
  <c r="L12" i="15"/>
  <c r="K12" i="15"/>
  <c r="J12" i="15"/>
  <c r="Q11" i="15"/>
  <c r="L11" i="15"/>
  <c r="K11" i="15"/>
  <c r="J11" i="15"/>
  <c r="L10" i="15"/>
  <c r="K10" i="15"/>
  <c r="J10" i="15"/>
  <c r="L9" i="15"/>
  <c r="K9" i="15"/>
  <c r="J9" i="15"/>
  <c r="R7" i="15"/>
  <c r="R8" i="15"/>
  <c r="R14" i="15"/>
  <c r="R13" i="15" l="1"/>
  <c r="J17" i="10"/>
  <c r="J18" i="10"/>
  <c r="J21" i="10"/>
  <c r="K15" i="10"/>
  <c r="J15" i="10"/>
  <c r="K11" i="8"/>
  <c r="K12" i="8"/>
  <c r="K13" i="8"/>
  <c r="K14" i="8"/>
  <c r="K15" i="8"/>
  <c r="U18" i="8"/>
  <c r="U17" i="8"/>
  <c r="U16" i="8"/>
  <c r="P18" i="8"/>
  <c r="O18" i="8"/>
  <c r="N18" i="8"/>
  <c r="O17" i="8"/>
  <c r="P17" i="8"/>
  <c r="N17" i="8"/>
  <c r="O16" i="8"/>
  <c r="P16" i="8"/>
  <c r="N16" i="8"/>
  <c r="M18" i="8"/>
  <c r="M17" i="8"/>
  <c r="M13" i="7"/>
  <c r="S13" i="7" s="1"/>
  <c r="R13" i="7"/>
  <c r="F14" i="7"/>
  <c r="N14" i="7"/>
  <c r="R17" i="12"/>
  <c r="R16" i="12"/>
  <c r="P15" i="12"/>
  <c r="P14" i="12"/>
  <c r="R13" i="12"/>
  <c r="R12" i="12"/>
  <c r="F39" i="5"/>
  <c r="H39" i="5"/>
  <c r="K39" i="5"/>
  <c r="L45" i="5"/>
  <c r="L39" i="5" s="1"/>
  <c r="M45" i="5"/>
  <c r="M39" i="5" s="1"/>
  <c r="N45" i="5"/>
  <c r="N39" i="5" s="1"/>
  <c r="D39" i="5"/>
  <c r="J43" i="5"/>
  <c r="J45" i="5" s="1"/>
  <c r="J44" i="5"/>
  <c r="J42" i="5"/>
  <c r="J39" i="5" l="1"/>
  <c r="K18" i="8"/>
  <c r="K17" i="8"/>
  <c r="P18" i="12"/>
  <c r="M25" i="5"/>
  <c r="M29" i="5" s="1"/>
  <c r="F25" i="5"/>
  <c r="F29" i="5" s="1"/>
  <c r="H25" i="5"/>
  <c r="H29" i="5" s="1"/>
  <c r="I25" i="5"/>
  <c r="K25" i="5"/>
  <c r="K29" i="5" s="1"/>
  <c r="L25" i="5"/>
  <c r="L29" i="5" s="1"/>
  <c r="D25" i="5"/>
  <c r="D29" i="5" s="1"/>
  <c r="J24" i="5"/>
  <c r="J25" i="5" s="1"/>
  <c r="J29" i="5" s="1"/>
  <c r="F22" i="5"/>
  <c r="H22" i="5"/>
  <c r="K22" i="5"/>
  <c r="D22" i="5"/>
  <c r="D38" i="5" s="1"/>
  <c r="D36" i="5" s="1"/>
  <c r="D50" i="5" s="1"/>
  <c r="M16" i="5"/>
  <c r="M17" i="5"/>
  <c r="M18" i="5"/>
  <c r="M19" i="5"/>
  <c r="M20" i="5"/>
  <c r="M21" i="5"/>
  <c r="M15" i="5"/>
  <c r="J16" i="5"/>
  <c r="J17" i="5"/>
  <c r="J18" i="5"/>
  <c r="J19" i="5"/>
  <c r="J20" i="5"/>
  <c r="J21" i="5"/>
  <c r="J15" i="5"/>
  <c r="N30" i="2"/>
  <c r="N29" i="2"/>
  <c r="N27" i="2"/>
  <c r="N26" i="2"/>
  <c r="N19" i="2"/>
  <c r="N20" i="2"/>
  <c r="N21" i="2"/>
  <c r="N22" i="2"/>
  <c r="N23" i="2"/>
  <c r="N24" i="2"/>
  <c r="N18" i="2"/>
  <c r="L25" i="2"/>
  <c r="K32" i="2"/>
  <c r="K30" i="2"/>
  <c r="K29" i="2"/>
  <c r="K27" i="2"/>
  <c r="K26" i="2"/>
  <c r="K19" i="2"/>
  <c r="K21" i="2"/>
  <c r="K22" i="2"/>
  <c r="K23" i="2"/>
  <c r="K24" i="2"/>
  <c r="K18" i="2"/>
  <c r="I28" i="2"/>
  <c r="I6" i="15" s="1"/>
  <c r="I25" i="2"/>
  <c r="L11" i="7" s="1"/>
  <c r="G28" i="2"/>
  <c r="G25" i="2"/>
  <c r="E32" i="2"/>
  <c r="E28" i="2"/>
  <c r="E25" i="2"/>
  <c r="I10" i="12" l="1"/>
  <c r="M10" i="8"/>
  <c r="I5" i="15"/>
  <c r="I12" i="15"/>
  <c r="R12" i="15" s="1"/>
  <c r="I10" i="15"/>
  <c r="I9" i="15"/>
  <c r="R9" i="15" s="1"/>
  <c r="R6" i="15"/>
  <c r="R10" i="15" s="1"/>
  <c r="O28" i="2"/>
  <c r="I11" i="12"/>
  <c r="L14" i="7"/>
  <c r="M14" i="7" s="1"/>
  <c r="H16" i="10"/>
  <c r="M11" i="7"/>
  <c r="I14" i="12"/>
  <c r="R14" i="12" s="1"/>
  <c r="R10" i="12"/>
  <c r="I14" i="7"/>
  <c r="J14" i="7" s="1"/>
  <c r="G16" i="10"/>
  <c r="J11" i="7"/>
  <c r="L33" i="2"/>
  <c r="O11" i="7"/>
  <c r="M13" i="9"/>
  <c r="M14" i="9" s="1"/>
  <c r="M15" i="9" s="1"/>
  <c r="N28" i="2"/>
  <c r="N31" i="2"/>
  <c r="K30" i="5"/>
  <c r="K33" i="5" s="1"/>
  <c r="L17" i="5" s="1"/>
  <c r="H38" i="5"/>
  <c r="H36" i="5" s="1"/>
  <c r="H50" i="5" s="1"/>
  <c r="N22" i="5"/>
  <c r="J22" i="5"/>
  <c r="J38" i="5" s="1"/>
  <c r="J36" i="5" s="1"/>
  <c r="J50" i="5" s="1"/>
  <c r="F38" i="5"/>
  <c r="F36" i="5" s="1"/>
  <c r="F50" i="5" s="1"/>
  <c r="F30" i="5"/>
  <c r="D30" i="5"/>
  <c r="E20" i="5"/>
  <c r="E18" i="5"/>
  <c r="E33" i="2"/>
  <c r="E12" i="2" s="1"/>
  <c r="K38" i="5"/>
  <c r="K36" i="5" s="1"/>
  <c r="K50" i="5" s="1"/>
  <c r="M22" i="5"/>
  <c r="M38" i="5" s="1"/>
  <c r="M36" i="5" s="1"/>
  <c r="M50" i="5" s="1"/>
  <c r="H30" i="5"/>
  <c r="I32" i="2"/>
  <c r="O32" i="2" s="1"/>
  <c r="G32" i="2"/>
  <c r="N25" i="2"/>
  <c r="O25" i="2"/>
  <c r="K25" i="2"/>
  <c r="K33" i="2" s="1"/>
  <c r="K35" i="2" s="1"/>
  <c r="R5" i="15" l="1"/>
  <c r="I11" i="15"/>
  <c r="R11" i="15" s="1"/>
  <c r="K10" i="8"/>
  <c r="M16" i="8"/>
  <c r="K16" i="8" s="1"/>
  <c r="I15" i="12"/>
  <c r="R11" i="12"/>
  <c r="L35" i="2"/>
  <c r="M33" i="2" s="1"/>
  <c r="L12" i="2"/>
  <c r="L13" i="2" s="1"/>
  <c r="L15" i="2" s="1"/>
  <c r="I16" i="10"/>
  <c r="P11" i="7"/>
  <c r="O14" i="7"/>
  <c r="E35" i="2"/>
  <c r="F33" i="2" s="1"/>
  <c r="I33" i="2"/>
  <c r="J28" i="2" s="1"/>
  <c r="N32" i="2"/>
  <c r="N33" i="2" s="1"/>
  <c r="N35" i="2" s="1"/>
  <c r="L15" i="5"/>
  <c r="N30" i="5"/>
  <c r="L22" i="5"/>
  <c r="L30" i="5" s="1"/>
  <c r="L16" i="5"/>
  <c r="N50" i="5"/>
  <c r="J30" i="5"/>
  <c r="J33" i="5" s="1"/>
  <c r="G17" i="5"/>
  <c r="G21" i="5"/>
  <c r="G24" i="5"/>
  <c r="G25" i="5" s="1"/>
  <c r="G29" i="5" s="1"/>
  <c r="F33" i="5"/>
  <c r="D33" i="5"/>
  <c r="E30" i="5" s="1"/>
  <c r="M30" i="5"/>
  <c r="M33" i="5" s="1"/>
  <c r="N38" i="5" s="1"/>
  <c r="N36" i="5" s="1"/>
  <c r="H33" i="5"/>
  <c r="N33" i="5" s="1"/>
  <c r="G33" i="2"/>
  <c r="F24" i="2"/>
  <c r="M20" i="2"/>
  <c r="O33" i="2"/>
  <c r="L38" i="5" l="1"/>
  <c r="L36" i="5" s="1"/>
  <c r="M18" i="2"/>
  <c r="M25" i="2"/>
  <c r="M19" i="2"/>
  <c r="I18" i="12"/>
  <c r="R18" i="12" s="1"/>
  <c r="I19" i="12"/>
  <c r="R15" i="12"/>
  <c r="R19" i="12" s="1"/>
  <c r="J20" i="2"/>
  <c r="J27" i="2"/>
  <c r="G12" i="2"/>
  <c r="G13" i="2" s="1"/>
  <c r="G35" i="2"/>
  <c r="F19" i="2"/>
  <c r="F25" i="2"/>
  <c r="P14" i="7"/>
  <c r="Q11" i="7"/>
  <c r="R11" i="7"/>
  <c r="S11" i="7"/>
  <c r="J16" i="10"/>
  <c r="K16" i="10"/>
  <c r="J25" i="2"/>
  <c r="I35" i="2"/>
  <c r="I12" i="2"/>
  <c r="F28" i="2"/>
  <c r="F20" i="2"/>
  <c r="F18" i="2"/>
  <c r="F27" i="2"/>
  <c r="Q17" i="11"/>
  <c r="J18" i="2"/>
  <c r="J24" i="2"/>
  <c r="J32" i="2"/>
  <c r="J19" i="2"/>
  <c r="H32" i="2"/>
  <c r="H25" i="2"/>
  <c r="G15" i="5"/>
  <c r="G16" i="5"/>
  <c r="G39" i="5"/>
  <c r="G44" i="5"/>
  <c r="G42" i="5"/>
  <c r="G22" i="5"/>
  <c r="E42" i="5"/>
  <c r="E45" i="5" s="1"/>
  <c r="E39" i="5" s="1"/>
  <c r="E24" i="5"/>
  <c r="E25" i="5" s="1"/>
  <c r="E21" i="5"/>
  <c r="E29" i="5"/>
  <c r="E17" i="5"/>
  <c r="E15" i="5"/>
  <c r="E16" i="5"/>
  <c r="E22" i="5"/>
  <c r="E38" i="5" s="1"/>
  <c r="E36" i="5" s="1"/>
  <c r="I39" i="5"/>
  <c r="I44" i="5"/>
  <c r="I42" i="5"/>
  <c r="I15" i="5"/>
  <c r="I21" i="5"/>
  <c r="I17" i="5"/>
  <c r="I29" i="5"/>
  <c r="I16" i="5"/>
  <c r="I22" i="5"/>
  <c r="I38" i="5" s="1"/>
  <c r="I36" i="5" s="1"/>
  <c r="I30" i="5"/>
  <c r="H18" i="2"/>
  <c r="H27" i="2"/>
  <c r="H24" i="2"/>
  <c r="H20" i="2"/>
  <c r="H19" i="2"/>
  <c r="H28" i="2"/>
  <c r="F13" i="2"/>
  <c r="H13" i="2"/>
  <c r="J13" i="2"/>
  <c r="M13" i="2"/>
  <c r="E13" i="2"/>
  <c r="E15" i="2" s="1"/>
  <c r="N12" i="2" l="1"/>
  <c r="N13" i="2" s="1"/>
  <c r="M5" i="9"/>
  <c r="M6" i="9" s="1"/>
  <c r="M7" i="9" s="1"/>
  <c r="G15" i="2"/>
  <c r="K13" i="2"/>
  <c r="H33" i="2"/>
  <c r="R14" i="7"/>
  <c r="S14" i="7"/>
  <c r="Q14" i="7"/>
  <c r="I13" i="2"/>
  <c r="O12" i="2"/>
  <c r="O13" i="2" s="1"/>
  <c r="I45" i="5"/>
  <c r="G45" i="5"/>
  <c r="I15" i="2" l="1"/>
  <c r="M9" i="9"/>
  <c r="M10" i="9" s="1"/>
  <c r="M11" i="9" s="1"/>
  <c r="J33" i="2"/>
  <c r="G30" i="5"/>
  <c r="G38" i="5"/>
  <c r="G36" i="5" s="1"/>
</calcChain>
</file>

<file path=xl/sharedStrings.xml><?xml version="1.0" encoding="utf-8"?>
<sst xmlns="http://schemas.openxmlformats.org/spreadsheetml/2006/main" count="787" uniqueCount="257">
  <si>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</si>
  <si>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</si>
  <si>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</si>
  <si>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</si>
  <si>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</si>
  <si>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</si>
  <si>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</si>
  <si>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</si>
  <si>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</si>
  <si>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</si>
  <si>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</si>
  <si>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</si>
  <si>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</si>
  <si>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</si>
  <si>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</si>
  <si>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</si>
  <si>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</si>
  <si>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</si>
  <si>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</si>
  <si>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</si>
  <si>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</si>
  <si>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</si>
  <si>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</si>
  <si>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</si>
  <si>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</si>
  <si>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</si>
  <si>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</si>
  <si>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</si>
  <si>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</si>
  <si>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</si>
  <si>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</si>
  <si>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</si>
  <si>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</si>
  <si>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</si>
  <si>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</si>
  <si>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Emri</t>
  </si>
  <si>
    <t>Firma</t>
  </si>
  <si>
    <t>Data</t>
  </si>
  <si>
    <t xml:space="preserve"> </t>
  </si>
  <si>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</si>
  <si>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</si>
  <si>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</si>
  <si>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</si>
  <si>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</si>
  <si>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</si>
  <si>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</si>
  <si>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</si>
  <si>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</si>
  <si>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</si>
  <si>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</si>
  <si>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</si>
  <si>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</si>
  <si>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</si>
  <si>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</si>
  <si>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</si>
  <si>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</si>
  <si>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</si>
  <si>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</si>
  <si>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</si>
  <si>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</si>
  <si>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</si>
  <si>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</si>
  <si>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</si>
  <si>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</si>
  <si>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</si>
  <si>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</si>
  <si>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</si>
  <si>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</si>
  <si>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</si>
  <si>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</si>
  <si>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</si>
  <si>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</si>
  <si>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</si>
  <si>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</si>
  <si>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</si>
  <si>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</si>
  <si>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</si>
  <si>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 Shpenzime Korrente</t>
  </si>
  <si>
    <t>Kapitale të Patrupëzuara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</si>
  <si>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</si>
  <si>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</si>
  <si>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</si>
  <si>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</si>
  <si>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</si>
  <si>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</si>
  <si>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</si>
  <si>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</si>
  <si>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</si>
  <si>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</si>
  <si>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</si>
  <si>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</si>
  <si>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</si>
  <si>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</si>
  <si>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</si>
  <si>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</si>
  <si>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</si>
  <si>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</si>
  <si>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</si>
  <si>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</si>
  <si>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</si>
  <si>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</si>
  <si>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</si>
  <si>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</si>
  <si>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</si>
  <si>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</si>
  <si>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</si>
  <si>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</si>
  <si>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</si>
  <si>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</si>
  <si>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</si>
  <si>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</si>
  <si>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</si>
  <si>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</si>
  <si>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</si>
  <si>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</si>
  <si>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</si>
  <si>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</si>
  <si>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</si>
  <si>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</si>
  <si>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</si>
  <si>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</si>
  <si>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</si>
  <si>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</si>
  <si>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</si>
  <si>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</si>
  <si>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</si>
  <si>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</si>
  <si>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</si>
  <si>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</si>
  <si>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</si>
  <si>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</si>
  <si>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</si>
  <si>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</si>
  <si>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</si>
  <si>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</si>
  <si>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</si>
  <si>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</si>
  <si>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</si>
  <si>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</si>
  <si>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</si>
  <si>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</si>
  <si>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</si>
  <si>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</si>
  <si>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</si>
  <si>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</si>
  <si>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</si>
  <si>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</si>
  <si>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</si>
  <si>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</si>
  <si>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</si>
  <si>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</si>
  <si>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</si>
  <si>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</si>
  <si>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</si>
  <si>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</si>
  <si>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</si>
  <si>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</si>
  <si>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</si>
  <si>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</si>
  <si>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</si>
  <si>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</si>
  <si>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</si>
  <si>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</si>
  <si>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</si>
  <si>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</si>
  <si>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</si>
  <si>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</si>
  <si>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</si>
  <si>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</si>
  <si>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</si>
  <si>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</si>
  <si>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</si>
  <si>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</si>
  <si>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</si>
  <si>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</si>
  <si>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</si>
  <si>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</si>
  <si>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</si>
  <si>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</si>
  <si>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</si>
  <si>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</si>
  <si>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</si>
  <si>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</si>
  <si>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</si>
  <si>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</si>
  <si>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</si>
  <si>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</si>
  <si>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</si>
  <si>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</si>
  <si>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</si>
  <si>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</si>
  <si>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</si>
  <si>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</si>
  <si>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</si>
  <si>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</si>
  <si>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</si>
  <si>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Viti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</si>
  <si>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</si>
  <si>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</si>
  <si>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</si>
  <si>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</si>
  <si>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</si>
  <si>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</si>
  <si>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</si>
  <si>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</si>
  <si>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</si>
  <si>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</si>
  <si>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</si>
  <si>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faktik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</si>
  <si>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</si>
  <si>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</si>
  <si>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</si>
  <si>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</si>
  <si>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</si>
  <si>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</si>
  <si>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</si>
  <si>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</si>
  <si>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</si>
  <si>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</si>
  <si>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</si>
  <si>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</si>
  <si>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06</t>
  </si>
  <si>
    <t>Nga të ardhurat jashtë limitit</t>
  </si>
  <si>
    <t>Rikonstruksion objekti</t>
  </si>
  <si>
    <t>Mobileri dhe orendi zyre</t>
  </si>
  <si>
    <t>18AC401</t>
  </si>
  <si>
    <t>raste</t>
  </si>
  <si>
    <t>Nr.ceshtje</t>
  </si>
  <si>
    <t>leke</t>
  </si>
  <si>
    <t>%</t>
  </si>
  <si>
    <t>Nr</t>
  </si>
  <si>
    <t xml:space="preserve">Firma </t>
  </si>
  <si>
    <t>Plani Fillestar
 Vjetor 
Viti 2025</t>
  </si>
  <si>
    <t>Plani Vjetor
 i Rishikuar
 Viti 2025</t>
  </si>
  <si>
    <t>Buxheti Vjetor 
Plan Fillestar 
Viti 2025</t>
  </si>
  <si>
    <t>Buxheti Vjetor 
Plan i Rishikuar 
Viti 2025</t>
  </si>
  <si>
    <t>Viti paraardhës 2024</t>
  </si>
  <si>
    <t>Paisje  sigurie</t>
  </si>
  <si>
    <t>08.09.2025</t>
  </si>
  <si>
    <t>Gjykata e Shkallës së Parë të Juridiksionit të Përgjithshëm Sarandë</t>
  </si>
  <si>
    <t>Periudha e Raportimit  Katërmujori II -2025</t>
  </si>
  <si>
    <t>Nepunës Autorizues</t>
  </si>
  <si>
    <t>Entiljano SPAHIU</t>
  </si>
  <si>
    <t>Nepunës Zbatues</t>
  </si>
  <si>
    <t>Lefter THOMARI</t>
  </si>
  <si>
    <t>Lefter  THOMARI</t>
  </si>
  <si>
    <t>Të ardhura jashtë limitit</t>
  </si>
  <si>
    <t>Nepunësi Autorizues</t>
  </si>
  <si>
    <t>Ndryshimi në vlerë absolute</t>
  </si>
  <si>
    <t>Realizimi në %</t>
  </si>
  <si>
    <t>Numri i punonjësve në Total</t>
  </si>
  <si>
    <t>Trans për Buxh. Fam. &amp; Individ</t>
  </si>
  <si>
    <t>Kërkesa të trajtuara</t>
  </si>
  <si>
    <t>Çëshjte te gjykuara</t>
  </si>
  <si>
    <t>Përqindja e magjistrateve femra kundrejt totalit të magjistratëve</t>
  </si>
  <si>
    <t>Rritja e nivelit të sherbimeve nëpërmjet rritjes së efektivitetit konkret të shpenzimeve</t>
  </si>
  <si>
    <t>Nr.  Grave në pozicione drejtuese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</si>
</sst>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color rgb="FF000000"/>
      <name val="Arial"/>
      <family val="2"/>
    </font>
    <font>
      <b/>
      <sz val="9"/>
      <color rgb="FF080808"/>
      <name val="Times New Roman"/>
      <family val="1"/>
    </font>
    <font>
      <b/>
      <sz val="13"/>
      <color rgb="FFC00000"/>
      <name val="Times New Roman"/>
      <family val="1"/>
    </font>
    <font>
      <b/>
      <sz val="13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3"/>
      <color rgb="FF050505"/>
      <name val="Times New Roman"/>
      <family val="1"/>
    </font>
    <font>
      <b/>
      <sz val="9"/>
      <color rgb="FF000000"/>
      <name val="Times New Roman"/>
      <family val="1"/>
    </font>
    <font>
      <b/>
      <sz val="13"/>
      <color rgb="FF080808"/>
      <name val="Times New Roman"/>
      <family val="1"/>
    </font>
    <font>
      <b/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i/>
      <sz val="10"/>
      <color rgb="FF002060"/>
      <name val="Times New Roman"/>
      <family val="1"/>
    </font>
    <font>
      <sz val="10"/>
      <color rgb="FF00206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80808"/>
      <name val="Times New Roman"/>
      <family val="1"/>
    </font>
    <font>
      <sz val="11"/>
      <color rgb="FF080808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 style="thin">
        <color rgb="FF050505"/>
      </top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50505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50505"/>
      </right>
      <top/>
      <bottom style="hair">
        <color rgb="FF000000"/>
      </bottom>
      <diagonal/>
    </border>
    <border>
      <left style="hair">
        <color rgb="FF000000"/>
      </left>
      <right style="double">
        <color rgb="FF050505"/>
      </right>
      <top style="double">
        <color rgb="FF000000"/>
      </top>
      <bottom style="hair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50505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00000"/>
      </right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double">
        <color rgb="FF000000"/>
      </right>
      <top/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/>
      <bottom style="hair">
        <color rgb="FF050505"/>
      </bottom>
      <diagonal/>
    </border>
    <border>
      <left style="dotted">
        <color rgb="FF000000"/>
      </left>
      <right style="double">
        <color rgb="FF050505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50505"/>
      </right>
      <top/>
      <bottom style="thin">
        <color indexed="64"/>
      </bottom>
      <diagonal/>
    </border>
    <border>
      <left style="thin">
        <color rgb="FF000000"/>
      </left>
      <right style="double">
        <color rgb="FF050505"/>
      </right>
      <top/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/>
      <bottom style="double">
        <color rgb="FF000000"/>
      </bottom>
      <diagonal/>
    </border>
    <border>
      <left style="dashed">
        <color rgb="FF050505"/>
      </left>
      <right style="dashed">
        <color rgb="FF050505"/>
      </right>
      <top style="dashed">
        <color rgb="FF050505"/>
      </top>
      <bottom style="dashed">
        <color rgb="FF050505"/>
      </bottom>
      <diagonal/>
    </border>
    <border>
      <left style="dashed">
        <color rgb="FF050505"/>
      </left>
      <right style="dashed">
        <color rgb="FF050505"/>
      </right>
      <top style="dashed">
        <color rgb="FF050505"/>
      </top>
      <bottom style="double">
        <color rgb="FF050505"/>
      </bottom>
      <diagonal/>
    </border>
    <border>
      <left style="dashed">
        <color rgb="FF050505"/>
      </left>
      <right style="dashed">
        <color rgb="FF050505"/>
      </right>
      <top/>
      <bottom style="dashed">
        <color rgb="FF050505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rgb="FF050505"/>
      </right>
      <top/>
      <bottom style="dashed">
        <color rgb="FF050505"/>
      </bottom>
      <diagonal/>
    </border>
    <border>
      <left style="dashed">
        <color rgb="FF050505"/>
      </left>
      <right style="double">
        <color indexed="64"/>
      </right>
      <top/>
      <bottom style="dashed">
        <color rgb="FF050505"/>
      </bottom>
      <diagonal/>
    </border>
    <border>
      <left style="double">
        <color indexed="64"/>
      </left>
      <right style="dashed">
        <color rgb="FF050505"/>
      </right>
      <top style="dashed">
        <color rgb="FF050505"/>
      </top>
      <bottom style="dashed">
        <color rgb="FF050505"/>
      </bottom>
      <diagonal/>
    </border>
    <border>
      <left style="dashed">
        <color rgb="FF050505"/>
      </left>
      <right style="double">
        <color indexed="64"/>
      </right>
      <top style="dashed">
        <color rgb="FF050505"/>
      </top>
      <bottom style="dashed">
        <color rgb="FF050505"/>
      </bottom>
      <diagonal/>
    </border>
    <border>
      <left style="double">
        <color indexed="64"/>
      </left>
      <right style="dashed">
        <color rgb="FF050505"/>
      </right>
      <top style="dashed">
        <color rgb="FF050505"/>
      </top>
      <bottom style="double">
        <color rgb="FF050505"/>
      </bottom>
      <diagonal/>
    </border>
    <border>
      <left style="dashed">
        <color rgb="FF050505"/>
      </left>
      <right style="double">
        <color indexed="64"/>
      </right>
      <top style="dashed">
        <color rgb="FF050505"/>
      </top>
      <bottom style="double">
        <color rgb="FF050505"/>
      </bottom>
      <diagonal/>
    </border>
    <border>
      <left style="double">
        <color rgb="FF050505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80808"/>
      </top>
      <bottom style="hair">
        <color rgb="FF080808"/>
      </bottom>
      <diagonal/>
    </border>
    <border>
      <left/>
      <right style="thin">
        <color rgb="FF000000"/>
      </right>
      <top style="hair">
        <color rgb="FF080808"/>
      </top>
      <bottom style="hair">
        <color rgb="FF080808"/>
      </bottom>
      <diagonal/>
    </border>
    <border>
      <left style="double">
        <color indexed="64"/>
      </left>
      <right/>
      <top style="double">
        <color indexed="64"/>
      </top>
      <bottom style="dotted">
        <color rgb="FF000000"/>
      </bottom>
      <diagonal/>
    </border>
    <border>
      <left/>
      <right/>
      <top style="double">
        <color indexed="64"/>
      </top>
      <bottom style="dotted">
        <color rgb="FF000000"/>
      </bottom>
      <diagonal/>
    </border>
    <border>
      <left/>
      <right style="medium">
        <color rgb="FF000000"/>
      </right>
      <top style="double">
        <color indexed="64"/>
      </top>
      <bottom style="dotted">
        <color rgb="FF000000"/>
      </bottom>
      <diagonal/>
    </border>
    <border>
      <left/>
      <right style="double">
        <color indexed="64"/>
      </right>
      <top style="double">
        <color indexed="64"/>
      </top>
      <bottom style="dotted">
        <color rgb="FF000000"/>
      </bottom>
      <diagonal/>
    </border>
    <border>
      <left style="double">
        <color indexed="64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double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dotted">
        <color rgb="FF000000"/>
      </top>
      <bottom style="dotted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80808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tted">
        <color rgb="FF000000"/>
      </top>
      <bottom style="double">
        <color indexed="64"/>
      </bottom>
      <diagonal/>
    </border>
    <border>
      <left style="double">
        <color indexed="64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/>
      <top style="dotted">
        <color rgb="FF000000"/>
      </top>
      <bottom style="double">
        <color indexed="64"/>
      </bottom>
      <diagonal/>
    </border>
    <border>
      <left/>
      <right/>
      <top style="dotted">
        <color rgb="FF000000"/>
      </top>
      <bottom style="double">
        <color indexed="64"/>
      </bottom>
      <diagonal/>
    </border>
    <border>
      <left/>
      <right style="medium">
        <color rgb="FF000000"/>
      </right>
      <top style="dotted">
        <color rgb="FF000000"/>
      </top>
      <bottom style="double">
        <color indexed="64"/>
      </bottom>
      <diagonal/>
    </border>
    <border>
      <left/>
      <right style="double">
        <color indexed="64"/>
      </right>
      <top style="dotted">
        <color rgb="FF000000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2" borderId="2"/>
  </cellStyleXfs>
  <cellXfs count="507">
    <xf numFmtId="0" fontId="0" fillId="0" borderId="0" xfId="0"/>
    <xf numFmtId="0" fontId="3" fillId="22" borderId="58" xfId="3" applyFont="1" applyFill="1" applyBorder="1" applyAlignment="1" applyProtection="1">
      <alignment horizontal="center"/>
      <protection locked="0"/>
    </xf>
    <xf numFmtId="0" fontId="4" fillId="22" borderId="2" xfId="3" applyNumberFormat="1" applyFont="1" applyFill="1" applyBorder="1" applyAlignment="1" applyProtection="1">
      <alignment wrapText="1"/>
      <protection locked="0"/>
    </xf>
    <xf numFmtId="0" fontId="5" fillId="22" borderId="2" xfId="3" applyNumberFormat="1" applyFont="1" applyFill="1" applyBorder="1" applyAlignment="1" applyProtection="1">
      <alignment horizontal="left" vertical="top"/>
    </xf>
    <xf numFmtId="0" fontId="4" fillId="22" borderId="2" xfId="3" applyFont="1"/>
    <xf numFmtId="0" fontId="8" fillId="23" borderId="14" xfId="3" applyNumberFormat="1" applyFont="1" applyFill="1" applyBorder="1" applyAlignment="1" applyProtection="1">
      <alignment horizontal="center" vertical="center" wrapText="1"/>
    </xf>
    <xf numFmtId="0" fontId="8" fillId="23" borderId="15" xfId="3" applyNumberFormat="1" applyFont="1" applyFill="1" applyBorder="1" applyAlignment="1" applyProtection="1">
      <alignment horizontal="center" vertical="center" wrapText="1"/>
    </xf>
    <xf numFmtId="0" fontId="8" fillId="23" borderId="16" xfId="3" applyNumberFormat="1" applyFont="1" applyFill="1" applyBorder="1" applyAlignment="1" applyProtection="1">
      <alignment horizontal="center" vertical="center" wrapText="1"/>
    </xf>
    <xf numFmtId="0" fontId="8" fillId="23" borderId="17" xfId="3" applyNumberFormat="1" applyFont="1" applyFill="1" applyBorder="1" applyAlignment="1" applyProtection="1">
      <alignment horizontal="center" vertical="center" wrapText="1"/>
    </xf>
    <xf numFmtId="0" fontId="8" fillId="23" borderId="18" xfId="3" applyNumberFormat="1" applyFont="1" applyFill="1" applyBorder="1" applyAlignment="1" applyProtection="1">
      <alignment horizontal="center" vertical="center" wrapText="1"/>
    </xf>
    <xf numFmtId="0" fontId="8" fillId="23" borderId="19" xfId="3" applyNumberFormat="1" applyFont="1" applyFill="1" applyBorder="1" applyAlignment="1" applyProtection="1">
      <alignment horizontal="center" vertical="center"/>
    </xf>
    <xf numFmtId="0" fontId="9" fillId="22" borderId="22" xfId="3" applyNumberFormat="1" applyFont="1" applyFill="1" applyBorder="1" applyAlignment="1" applyProtection="1">
      <alignment horizontal="center" vertical="center"/>
    </xf>
    <xf numFmtId="0" fontId="9" fillId="22" borderId="23" xfId="3" applyNumberFormat="1" applyFont="1" applyFill="1" applyBorder="1" applyAlignment="1" applyProtection="1">
      <alignment horizontal="center" vertical="center"/>
    </xf>
    <xf numFmtId="0" fontId="9" fillId="22" borderId="24" xfId="3" applyNumberFormat="1" applyFont="1" applyFill="1" applyBorder="1" applyAlignment="1" applyProtection="1">
      <alignment horizontal="center" vertical="center"/>
    </xf>
    <xf numFmtId="0" fontId="10" fillId="22" borderId="26" xfId="3" applyNumberFormat="1" applyFont="1" applyFill="1" applyBorder="1" applyAlignment="1" applyProtection="1">
      <alignment horizontal="center" vertical="center"/>
    </xf>
    <xf numFmtId="0" fontId="9" fillId="22" borderId="27" xfId="3" applyNumberFormat="1" applyFont="1" applyFill="1" applyBorder="1" applyAlignment="1" applyProtection="1">
      <alignment horizontal="center" vertical="center"/>
    </xf>
    <xf numFmtId="0" fontId="11" fillId="24" borderId="29" xfId="3" applyNumberFormat="1" applyFont="1" applyFill="1" applyBorder="1" applyAlignment="1" applyProtection="1">
      <alignment horizontal="left" vertical="center" wrapText="1"/>
    </xf>
    <xf numFmtId="3" fontId="11" fillId="24" borderId="29" xfId="3" applyNumberFormat="1" applyFont="1" applyFill="1" applyBorder="1" applyAlignment="1" applyProtection="1">
      <alignment horizontal="right" vertical="center"/>
    </xf>
    <xf numFmtId="9" fontId="11" fillId="24" borderId="29" xfId="2" applyFont="1" applyFill="1" applyBorder="1" applyAlignment="1" applyProtection="1">
      <alignment horizontal="right" vertical="center"/>
    </xf>
    <xf numFmtId="9" fontId="11" fillId="24" borderId="30" xfId="2" applyFont="1" applyFill="1" applyBorder="1" applyAlignment="1" applyProtection="1">
      <alignment horizontal="right" vertical="center"/>
    </xf>
    <xf numFmtId="0" fontId="12" fillId="24" borderId="29" xfId="3" applyNumberFormat="1" applyFont="1" applyFill="1" applyBorder="1" applyAlignment="1" applyProtection="1">
      <alignment horizontal="left" vertical="center" wrapText="1"/>
    </xf>
    <xf numFmtId="3" fontId="12" fillId="24" borderId="29" xfId="3" applyNumberFormat="1" applyFont="1" applyFill="1" applyBorder="1" applyAlignment="1" applyProtection="1">
      <alignment horizontal="right" vertical="center"/>
    </xf>
    <xf numFmtId="9" fontId="12" fillId="24" borderId="29" xfId="2" applyFont="1" applyFill="1" applyBorder="1" applyAlignment="1" applyProtection="1">
      <alignment horizontal="right" vertical="center"/>
    </xf>
    <xf numFmtId="4" fontId="12" fillId="24" borderId="29" xfId="3" applyNumberFormat="1" applyFont="1" applyFill="1" applyBorder="1" applyAlignment="1" applyProtection="1">
      <alignment horizontal="right" vertical="center"/>
    </xf>
    <xf numFmtId="3" fontId="12" fillId="24" borderId="30" xfId="3" applyNumberFormat="1" applyFont="1" applyFill="1" applyBorder="1" applyAlignment="1" applyProtection="1">
      <alignment horizontal="right" vertical="center"/>
    </xf>
    <xf numFmtId="0" fontId="9" fillId="22" borderId="32" xfId="3" applyNumberFormat="1" applyFont="1" applyFill="1" applyBorder="1" applyAlignment="1" applyProtection="1">
      <alignment horizontal="center" vertical="center"/>
    </xf>
    <xf numFmtId="0" fontId="9" fillId="22" borderId="33" xfId="3" applyNumberFormat="1" applyFont="1" applyFill="1" applyBorder="1" applyAlignment="1" applyProtection="1">
      <alignment horizontal="center" vertical="center"/>
    </xf>
    <xf numFmtId="0" fontId="9" fillId="22" borderId="34" xfId="3" applyNumberFormat="1" applyFont="1" applyFill="1" applyBorder="1" applyAlignment="1" applyProtection="1">
      <alignment horizontal="center" vertical="center"/>
    </xf>
    <xf numFmtId="0" fontId="11" fillId="24" borderId="7" xfId="3" applyNumberFormat="1" applyFont="1" applyFill="1" applyBorder="1" applyAlignment="1" applyProtection="1">
      <alignment horizontal="left" vertical="center" wrapText="1"/>
    </xf>
    <xf numFmtId="3" fontId="11" fillId="24" borderId="7" xfId="3" applyNumberFormat="1" applyFont="1" applyFill="1" applyBorder="1" applyAlignment="1" applyProtection="1">
      <alignment horizontal="right" vertical="center"/>
    </xf>
    <xf numFmtId="9" fontId="11" fillId="24" borderId="7" xfId="2" applyFont="1" applyFill="1" applyBorder="1" applyAlignment="1" applyProtection="1">
      <alignment horizontal="right" vertical="center"/>
    </xf>
    <xf numFmtId="4" fontId="11" fillId="24" borderId="7" xfId="3" applyNumberFormat="1" applyFont="1" applyFill="1" applyBorder="1" applyAlignment="1" applyProtection="1">
      <alignment horizontal="right" vertical="center"/>
    </xf>
    <xf numFmtId="165" fontId="11" fillId="24" borderId="7" xfId="1" applyNumberFormat="1" applyFont="1" applyFill="1" applyBorder="1" applyAlignment="1" applyProtection="1">
      <alignment horizontal="right" vertical="center"/>
    </xf>
    <xf numFmtId="0" fontId="12" fillId="24" borderId="7" xfId="3" applyNumberFormat="1" applyFont="1" applyFill="1" applyBorder="1" applyAlignment="1" applyProtection="1">
      <alignment horizontal="left" vertical="center" wrapText="1"/>
    </xf>
    <xf numFmtId="4" fontId="12" fillId="24" borderId="7" xfId="3" applyNumberFormat="1" applyFont="1" applyFill="1" applyBorder="1" applyAlignment="1" applyProtection="1">
      <alignment horizontal="right" vertical="center"/>
    </xf>
    <xf numFmtId="9" fontId="12" fillId="24" borderId="7" xfId="2" applyFont="1" applyFill="1" applyBorder="1" applyAlignment="1" applyProtection="1">
      <alignment horizontal="right" vertical="center"/>
    </xf>
    <xf numFmtId="3" fontId="12" fillId="24" borderId="7" xfId="3" applyNumberFormat="1" applyFont="1" applyFill="1" applyBorder="1" applyAlignment="1" applyProtection="1">
      <alignment horizontal="right" vertical="center"/>
    </xf>
    <xf numFmtId="165" fontId="12" fillId="24" borderId="7" xfId="1" applyNumberFormat="1" applyFont="1" applyFill="1" applyBorder="1" applyAlignment="1" applyProtection="1">
      <alignment horizontal="right" vertical="center"/>
    </xf>
    <xf numFmtId="0" fontId="13" fillId="23" borderId="36" xfId="3" applyNumberFormat="1" applyFont="1" applyFill="1" applyBorder="1" applyAlignment="1" applyProtection="1">
      <alignment horizontal="center" vertical="center"/>
    </xf>
    <xf numFmtId="0" fontId="13" fillId="23" borderId="36" xfId="3" applyNumberFormat="1" applyFont="1" applyFill="1" applyBorder="1" applyAlignment="1" applyProtection="1">
      <alignment horizontal="right" vertical="center"/>
    </xf>
    <xf numFmtId="0" fontId="11" fillId="23" borderId="36" xfId="3" applyNumberFormat="1" applyFont="1" applyFill="1" applyBorder="1" applyAlignment="1" applyProtection="1">
      <alignment horizontal="right" vertical="center"/>
    </xf>
    <xf numFmtId="0" fontId="5" fillId="22" borderId="2" xfId="3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/>
    <xf numFmtId="0" fontId="21" fillId="2" borderId="0" xfId="0" applyNumberFormat="1" applyFont="1" applyFill="1" applyBorder="1" applyAlignment="1" applyProtection="1">
      <alignment wrapText="1"/>
      <protection locked="0"/>
    </xf>
    <xf numFmtId="3" fontId="4" fillId="0" borderId="0" xfId="0" applyNumberFormat="1" applyFont="1"/>
    <xf numFmtId="0" fontId="18" fillId="22" borderId="2" xfId="3" applyNumberFormat="1" applyFont="1" applyFill="1" applyBorder="1" applyAlignment="1" applyProtection="1">
      <alignment horizontal="center" vertical="top"/>
    </xf>
    <xf numFmtId="0" fontId="19" fillId="22" borderId="59" xfId="3" applyNumberFormat="1" applyFont="1" applyFill="1" applyBorder="1" applyAlignment="1" applyProtection="1">
      <alignment horizontal="center" vertical="center" wrapText="1"/>
    </xf>
    <xf numFmtId="0" fontId="19" fillId="22" borderId="60" xfId="3" applyNumberFormat="1" applyFont="1" applyFill="1" applyBorder="1" applyAlignment="1" applyProtection="1">
      <alignment horizontal="center" vertical="center" wrapText="1"/>
    </xf>
    <xf numFmtId="0" fontId="19" fillId="22" borderId="61" xfId="3" applyNumberFormat="1" applyFont="1" applyFill="1" applyBorder="1" applyAlignment="1" applyProtection="1">
      <alignment horizontal="center" vertical="center"/>
    </xf>
    <xf numFmtId="0" fontId="11" fillId="22" borderId="6" xfId="3" applyNumberFormat="1" applyFont="1" applyFill="1" applyBorder="1" applyAlignment="1" applyProtection="1">
      <alignment horizontal="center" vertical="center"/>
    </xf>
    <xf numFmtId="0" fontId="11" fillId="22" borderId="7" xfId="3" applyNumberFormat="1" applyFont="1" applyFill="1" applyBorder="1" applyAlignment="1" applyProtection="1">
      <alignment horizontal="center" vertical="center"/>
    </xf>
    <xf numFmtId="0" fontId="11" fillId="22" borderId="7" xfId="3" applyNumberFormat="1" applyFont="1" applyFill="1" applyBorder="1" applyAlignment="1" applyProtection="1">
      <alignment horizontal="left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9" fontId="11" fillId="22" borderId="7" xfId="2" applyFont="1" applyFill="1" applyBorder="1" applyAlignment="1" applyProtection="1">
      <alignment horizontal="right" vertical="center"/>
    </xf>
    <xf numFmtId="9" fontId="11" fillId="22" borderId="8" xfId="2" applyFont="1" applyFill="1" applyBorder="1" applyAlignment="1" applyProtection="1">
      <alignment horizontal="right" vertical="center"/>
    </xf>
    <xf numFmtId="0" fontId="16" fillId="22" borderId="5" xfId="3" applyNumberFormat="1" applyFont="1" applyFill="1" applyBorder="1" applyAlignment="1" applyProtection="1">
      <alignment horizontal="left" vertical="center"/>
    </xf>
    <xf numFmtId="0" fontId="16" fillId="22" borderId="5" xfId="3" applyNumberFormat="1" applyFont="1" applyFill="1" applyBorder="1" applyAlignment="1" applyProtection="1">
      <alignment horizontal="left" vertical="center"/>
    </xf>
    <xf numFmtId="0" fontId="7" fillId="23" borderId="37" xfId="3" applyNumberFormat="1" applyFont="1" applyFill="1" applyBorder="1" applyAlignment="1" applyProtection="1">
      <alignment horizontal="left" vertical="center"/>
    </xf>
    <xf numFmtId="0" fontId="8" fillId="23" borderId="40" xfId="3" applyNumberFormat="1" applyFont="1" applyFill="1" applyBorder="1" applyAlignment="1" applyProtection="1">
      <alignment horizontal="right" vertical="center"/>
    </xf>
    <xf numFmtId="164" fontId="8" fillId="23" borderId="41" xfId="3" applyNumberFormat="1" applyFont="1" applyFill="1" applyBorder="1" applyAlignment="1" applyProtection="1">
      <alignment horizontal="left" vertical="center"/>
    </xf>
    <xf numFmtId="0" fontId="11" fillId="24" borderId="7" xfId="3" applyNumberFormat="1" applyFont="1" applyFill="1" applyBorder="1" applyAlignment="1" applyProtection="1">
      <alignment horizontal="left" vertical="center"/>
    </xf>
    <xf numFmtId="0" fontId="12" fillId="24" borderId="7" xfId="3" applyNumberFormat="1" applyFont="1" applyFill="1" applyBorder="1" applyAlignment="1" applyProtection="1">
      <alignment horizontal="left" vertical="center"/>
    </xf>
    <xf numFmtId="0" fontId="13" fillId="24" borderId="7" xfId="3" applyNumberFormat="1" applyFont="1" applyFill="1" applyBorder="1" applyAlignment="1" applyProtection="1">
      <alignment horizontal="left" vertical="center"/>
    </xf>
    <xf numFmtId="4" fontId="13" fillId="24" borderId="7" xfId="3" applyNumberFormat="1" applyFont="1" applyFill="1" applyBorder="1" applyAlignment="1" applyProtection="1">
      <alignment horizontal="right" vertical="center"/>
    </xf>
    <xf numFmtId="9" fontId="13" fillId="24" borderId="7" xfId="2" applyFont="1" applyFill="1" applyBorder="1" applyAlignment="1" applyProtection="1">
      <alignment horizontal="right" vertical="center"/>
    </xf>
    <xf numFmtId="0" fontId="13" fillId="24" borderId="7" xfId="3" applyNumberFormat="1" applyFont="1" applyFill="1" applyBorder="1" applyAlignment="1" applyProtection="1">
      <alignment horizontal="left" vertical="center" wrapText="1"/>
    </xf>
    <xf numFmtId="0" fontId="21" fillId="22" borderId="57" xfId="0" applyFont="1" applyFill="1" applyBorder="1" applyAlignment="1">
      <alignment vertical="center" wrapText="1"/>
    </xf>
    <xf numFmtId="0" fontId="16" fillId="22" borderId="69" xfId="3" applyNumberFormat="1" applyFont="1" applyFill="1" applyBorder="1" applyAlignment="1" applyProtection="1">
      <alignment horizontal="left" vertical="center"/>
    </xf>
    <xf numFmtId="0" fontId="15" fillId="22" borderId="2" xfId="3" applyNumberFormat="1" applyFont="1" applyFill="1" applyBorder="1" applyAlignment="1" applyProtection="1">
      <alignment horizontal="left" vertical="center"/>
    </xf>
    <xf numFmtId="0" fontId="19" fillId="22" borderId="2" xfId="3" applyNumberFormat="1" applyFont="1" applyFill="1" applyBorder="1" applyAlignment="1" applyProtection="1">
      <alignment horizontal="left" vertical="center"/>
    </xf>
    <xf numFmtId="0" fontId="25" fillId="22" borderId="5" xfId="3" applyNumberFormat="1" applyFont="1" applyFill="1" applyBorder="1" applyAlignment="1" applyProtection="1">
      <alignment horizontal="center" vertical="center" wrapText="1"/>
    </xf>
    <xf numFmtId="0" fontId="7" fillId="23" borderId="9" xfId="3" applyNumberFormat="1" applyFont="1" applyFill="1" applyBorder="1" applyAlignment="1" applyProtection="1">
      <alignment horizontal="left" vertical="center" wrapText="1"/>
    </xf>
    <xf numFmtId="0" fontId="7" fillId="23" borderId="10" xfId="3" applyNumberFormat="1" applyFont="1" applyFill="1" applyBorder="1" applyAlignment="1" applyProtection="1">
      <alignment horizontal="left" vertical="center" wrapText="1"/>
    </xf>
    <xf numFmtId="0" fontId="7" fillId="23" borderId="37" xfId="3" applyNumberFormat="1" applyFont="1" applyFill="1" applyBorder="1" applyAlignment="1" applyProtection="1">
      <alignment horizontal="left" vertical="center" wrapText="1"/>
    </xf>
    <xf numFmtId="0" fontId="7" fillId="23" borderId="38" xfId="3" applyNumberFormat="1" applyFont="1" applyFill="1" applyBorder="1" applyAlignment="1" applyProtection="1">
      <alignment horizontal="left" vertical="center" wrapText="1"/>
    </xf>
    <xf numFmtId="0" fontId="8" fillId="23" borderId="46" xfId="3" applyNumberFormat="1" applyFont="1" applyFill="1" applyBorder="1" applyAlignment="1" applyProtection="1">
      <alignment horizontal="center" vertical="center" wrapText="1"/>
    </xf>
    <xf numFmtId="0" fontId="8" fillId="23" borderId="47" xfId="3" applyNumberFormat="1" applyFont="1" applyFill="1" applyBorder="1" applyAlignment="1" applyProtection="1">
      <alignment horizontal="center" vertical="center" wrapText="1"/>
    </xf>
    <xf numFmtId="165" fontId="11" fillId="22" borderId="7" xfId="1" applyNumberFormat="1" applyFont="1" applyFill="1" applyBorder="1" applyAlignment="1" applyProtection="1">
      <alignment horizontal="right" vertical="center"/>
    </xf>
    <xf numFmtId="0" fontId="11" fillId="22" borderId="7" xfId="3" applyNumberFormat="1" applyFont="1" applyFill="1" applyBorder="1" applyAlignment="1" applyProtection="1">
      <alignment horizontal="right" vertical="center"/>
    </xf>
    <xf numFmtId="0" fontId="11" fillId="22" borderId="55" xfId="3" applyNumberFormat="1" applyFont="1" applyFill="1" applyBorder="1" applyAlignment="1" applyProtection="1">
      <alignment vertical="center" wrapText="1"/>
    </xf>
    <xf numFmtId="0" fontId="11" fillId="22" borderId="56" xfId="3" applyNumberFormat="1" applyFont="1" applyFill="1" applyBorder="1" applyAlignment="1" applyProtection="1">
      <alignment vertical="center" wrapText="1"/>
    </xf>
    <xf numFmtId="0" fontId="4" fillId="0" borderId="2" xfId="3" applyNumberFormat="1" applyFont="1" applyFill="1" applyBorder="1" applyAlignment="1" applyProtection="1">
      <alignment wrapText="1"/>
      <protection locked="0"/>
    </xf>
    <xf numFmtId="0" fontId="4" fillId="0" borderId="2" xfId="3" applyFont="1" applyFill="1"/>
    <xf numFmtId="0" fontId="5" fillId="22" borderId="2" xfId="3" applyNumberFormat="1" applyFont="1" applyFill="1" applyBorder="1" applyAlignment="1" applyProtection="1">
      <alignment horizontal="left" vertical="top"/>
    </xf>
    <xf numFmtId="0" fontId="26" fillId="23" borderId="36" xfId="3" applyNumberFormat="1" applyFont="1" applyFill="1" applyBorder="1" applyAlignment="1" applyProtection="1">
      <alignment horizontal="right" vertical="center"/>
    </xf>
    <xf numFmtId="0" fontId="27" fillId="23" borderId="36" xfId="3" applyNumberFormat="1" applyFont="1" applyFill="1" applyBorder="1" applyAlignment="1" applyProtection="1">
      <alignment horizontal="right" vertical="center"/>
    </xf>
    <xf numFmtId="0" fontId="28" fillId="24" borderId="29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11" fillId="15" borderId="2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wrapText="1"/>
      <protection locked="0"/>
    </xf>
    <xf numFmtId="0" fontId="11" fillId="15" borderId="75" xfId="0" applyNumberFormat="1" applyFont="1" applyFill="1" applyBorder="1" applyAlignment="1" applyProtection="1">
      <alignment horizontal="center" vertical="center"/>
    </xf>
    <xf numFmtId="0" fontId="11" fillId="16" borderId="71" xfId="0" applyNumberFormat="1" applyFont="1" applyFill="1" applyBorder="1" applyAlignment="1" applyProtection="1">
      <alignment horizontal="center" vertical="center"/>
    </xf>
    <xf numFmtId="0" fontId="11" fillId="17" borderId="71" xfId="0" applyNumberFormat="1" applyFont="1" applyFill="1" applyBorder="1" applyAlignment="1" applyProtection="1">
      <alignment horizontal="left" vertical="center" wrapText="1"/>
    </xf>
    <xf numFmtId="0" fontId="11" fillId="18" borderId="71" xfId="0" applyNumberFormat="1" applyFont="1" applyFill="1" applyBorder="1" applyAlignment="1" applyProtection="1">
      <alignment horizontal="left" vertical="center"/>
    </xf>
    <xf numFmtId="3" fontId="11" fillId="19" borderId="71" xfId="0" applyNumberFormat="1" applyFont="1" applyFill="1" applyBorder="1" applyAlignment="1" applyProtection="1">
      <alignment horizontal="right" vertical="center"/>
    </xf>
    <xf numFmtId="9" fontId="11" fillId="19" borderId="71" xfId="2" applyFont="1" applyFill="1" applyBorder="1" applyAlignment="1" applyProtection="1">
      <alignment horizontal="right" vertical="center"/>
    </xf>
    <xf numFmtId="9" fontId="11" fillId="20" borderId="71" xfId="2" applyFont="1" applyFill="1" applyBorder="1" applyAlignment="1" applyProtection="1">
      <alignment horizontal="right" vertical="center"/>
    </xf>
    <xf numFmtId="0" fontId="21" fillId="2" borderId="71" xfId="0" applyNumberFormat="1" applyFont="1" applyFill="1" applyBorder="1" applyAlignment="1" applyProtection="1">
      <alignment wrapText="1"/>
      <protection locked="0"/>
    </xf>
    <xf numFmtId="0" fontId="1" fillId="22" borderId="7" xfId="0" applyNumberFormat="1" applyFont="1" applyFill="1" applyBorder="1" applyAlignment="1" applyProtection="1">
      <alignment horizontal="center" vertical="center"/>
    </xf>
    <xf numFmtId="0" fontId="19" fillId="10" borderId="71" xfId="0" applyNumberFormat="1" applyFont="1" applyFill="1" applyBorder="1" applyAlignment="1" applyProtection="1">
      <alignment horizontal="center" vertical="center"/>
    </xf>
    <xf numFmtId="0" fontId="19" fillId="11" borderId="71" xfId="0" applyNumberFormat="1" applyFont="1" applyFill="1" applyBorder="1" applyAlignment="1" applyProtection="1">
      <alignment horizontal="center" vertical="center"/>
    </xf>
    <xf numFmtId="0" fontId="19" fillId="12" borderId="71" xfId="0" applyNumberFormat="1" applyFont="1" applyFill="1" applyBorder="1" applyAlignment="1" applyProtection="1">
      <alignment horizontal="center" vertical="center" wrapText="1"/>
    </xf>
    <xf numFmtId="0" fontId="20" fillId="13" borderId="71" xfId="0" applyNumberFormat="1" applyFont="1" applyFill="1" applyBorder="1" applyAlignment="1" applyProtection="1">
      <alignment horizontal="center" vertical="center" wrapText="1"/>
    </xf>
    <xf numFmtId="0" fontId="19" fillId="14" borderId="71" xfId="0" applyNumberFormat="1" applyFont="1" applyFill="1" applyBorder="1" applyAlignment="1" applyProtection="1">
      <alignment horizontal="center" vertical="center" wrapText="1"/>
    </xf>
    <xf numFmtId="0" fontId="11" fillId="15" borderId="71" xfId="0" applyNumberFormat="1" applyFont="1" applyFill="1" applyBorder="1" applyAlignment="1" applyProtection="1">
      <alignment horizontal="center" vertical="center"/>
    </xf>
    <xf numFmtId="0" fontId="16" fillId="22" borderId="71" xfId="0" applyNumberFormat="1" applyFont="1" applyFill="1" applyBorder="1" applyAlignment="1" applyProtection="1">
      <alignment horizontal="left" vertical="center"/>
    </xf>
    <xf numFmtId="43" fontId="11" fillId="22" borderId="7" xfId="1" applyNumberFormat="1" applyFont="1" applyFill="1" applyBorder="1" applyAlignment="1" applyProtection="1">
      <alignment horizontal="right" vertical="center"/>
    </xf>
    <xf numFmtId="3" fontId="11" fillId="26" borderId="7" xfId="3" applyNumberFormat="1" applyFont="1" applyFill="1" applyBorder="1" applyAlignment="1" applyProtection="1">
      <alignment horizontal="right" vertical="center"/>
    </xf>
    <xf numFmtId="3" fontId="12" fillId="26" borderId="29" xfId="3" applyNumberFormat="1" applyFont="1" applyFill="1" applyBorder="1" applyAlignment="1" applyProtection="1">
      <alignment horizontal="right" vertical="center"/>
    </xf>
    <xf numFmtId="4" fontId="12" fillId="26" borderId="7" xfId="3" applyNumberFormat="1" applyFont="1" applyFill="1" applyBorder="1" applyAlignment="1" applyProtection="1">
      <alignment horizontal="right" vertical="center"/>
    </xf>
    <xf numFmtId="0" fontId="14" fillId="22" borderId="68" xfId="3" applyNumberFormat="1" applyFont="1" applyFill="1" applyBorder="1" applyAlignment="1" applyProtection="1">
      <alignment vertical="center"/>
    </xf>
    <xf numFmtId="0" fontId="16" fillId="22" borderId="71" xfId="3" applyNumberFormat="1" applyFont="1" applyFill="1" applyBorder="1" applyAlignment="1" applyProtection="1">
      <alignment vertical="center"/>
    </xf>
    <xf numFmtId="0" fontId="15" fillId="22" borderId="89" xfId="3" applyNumberFormat="1" applyFont="1" applyFill="1" applyBorder="1" applyAlignment="1" applyProtection="1">
      <alignment horizontal="left" vertical="center"/>
    </xf>
    <xf numFmtId="0" fontId="4" fillId="22" borderId="2" xfId="3" applyFont="1" applyBorder="1"/>
    <xf numFmtId="4" fontId="11" fillId="26" borderId="7" xfId="3" applyNumberFormat="1" applyFont="1" applyFill="1" applyBorder="1" applyAlignment="1" applyProtection="1">
      <alignment horizontal="right" vertical="center"/>
    </xf>
    <xf numFmtId="0" fontId="10" fillId="22" borderId="25" xfId="3" applyNumberFormat="1" applyFont="1" applyFill="1" applyBorder="1" applyAlignment="1" applyProtection="1">
      <alignment horizontal="center" vertical="center"/>
    </xf>
    <xf numFmtId="0" fontId="8" fillId="23" borderId="13" xfId="3" applyNumberFormat="1" applyFont="1" applyFill="1" applyBorder="1" applyAlignment="1" applyProtection="1">
      <alignment horizontal="center" vertical="center"/>
    </xf>
    <xf numFmtId="0" fontId="8" fillId="23" borderId="13" xfId="3" applyNumberFormat="1" applyFont="1" applyFill="1" applyBorder="1" applyAlignment="1" applyProtection="1">
      <alignment horizontal="center" vertical="center" wrapText="1"/>
    </xf>
    <xf numFmtId="3" fontId="11" fillId="22" borderId="7" xfId="3" applyNumberFormat="1" applyFont="1" applyFill="1" applyBorder="1" applyAlignment="1" applyProtection="1">
      <alignment horizontal="right" vertical="center"/>
    </xf>
    <xf numFmtId="0" fontId="19" fillId="22" borderId="60" xfId="3" applyNumberFormat="1" applyFont="1" applyFill="1" applyBorder="1" applyAlignment="1" applyProtection="1">
      <alignment horizontal="center" vertical="center"/>
    </xf>
    <xf numFmtId="3" fontId="11" fillId="22" borderId="56" xfId="3" applyNumberFormat="1" applyFont="1" applyFill="1" applyBorder="1" applyAlignment="1" applyProtection="1">
      <alignment horizontal="right" vertical="center"/>
    </xf>
    <xf numFmtId="0" fontId="11" fillId="22" borderId="7" xfId="3" applyNumberFormat="1" applyFont="1" applyFill="1" applyBorder="1" applyAlignment="1" applyProtection="1">
      <alignment horizontal="left" vertical="center" wrapText="1"/>
    </xf>
    <xf numFmtId="0" fontId="8" fillId="23" borderId="98" xfId="3" applyNumberFormat="1" applyFont="1" applyFill="1" applyBorder="1" applyAlignment="1" applyProtection="1">
      <alignment horizontal="center" vertical="center"/>
    </xf>
    <xf numFmtId="0" fontId="9" fillId="22" borderId="99" xfId="3" applyNumberFormat="1" applyFont="1" applyFill="1" applyBorder="1" applyAlignment="1" applyProtection="1">
      <alignment horizontal="center" vertical="center"/>
    </xf>
    <xf numFmtId="9" fontId="12" fillId="24" borderId="30" xfId="2" applyFont="1" applyFill="1" applyBorder="1" applyAlignment="1" applyProtection="1">
      <alignment horizontal="right" vertical="center"/>
    </xf>
    <xf numFmtId="0" fontId="9" fillId="22" borderId="100" xfId="3" applyNumberFormat="1" applyFont="1" applyFill="1" applyBorder="1" applyAlignment="1" applyProtection="1">
      <alignment horizontal="center" vertical="center"/>
    </xf>
    <xf numFmtId="9" fontId="11" fillId="24" borderId="97" xfId="2" applyFont="1" applyFill="1" applyBorder="1" applyAlignment="1" applyProtection="1">
      <alignment horizontal="right" vertical="center"/>
    </xf>
    <xf numFmtId="9" fontId="12" fillId="24" borderId="97" xfId="2" applyFont="1" applyFill="1" applyBorder="1" applyAlignment="1" applyProtection="1">
      <alignment horizontal="right" vertical="center"/>
    </xf>
    <xf numFmtId="3" fontId="11" fillId="24" borderId="97" xfId="3" applyNumberFormat="1" applyFont="1" applyFill="1" applyBorder="1" applyAlignment="1" applyProtection="1">
      <alignment horizontal="right" vertical="center"/>
    </xf>
    <xf numFmtId="3" fontId="12" fillId="24" borderId="97" xfId="3" applyNumberFormat="1" applyFont="1" applyFill="1" applyBorder="1" applyAlignment="1" applyProtection="1">
      <alignment horizontal="right" vertical="center"/>
    </xf>
    <xf numFmtId="0" fontId="11" fillId="23" borderId="103" xfId="3" applyNumberFormat="1" applyFont="1" applyFill="1" applyBorder="1" applyAlignment="1" applyProtection="1">
      <alignment horizontal="right" vertical="center"/>
    </xf>
    <xf numFmtId="0" fontId="1" fillId="22" borderId="101" xfId="0" applyNumberFormat="1" applyFont="1" applyFill="1" applyBorder="1" applyAlignment="1" applyProtection="1">
      <alignment horizontal="center" vertical="center"/>
    </xf>
    <xf numFmtId="3" fontId="11" fillId="22" borderId="97" xfId="3" applyNumberFormat="1" applyFont="1" applyFill="1" applyBorder="1" applyAlignment="1" applyProtection="1">
      <alignment horizontal="right" vertical="center"/>
    </xf>
    <xf numFmtId="0" fontId="11" fillId="22" borderId="101" xfId="3" applyNumberFormat="1" applyFont="1" applyFill="1" applyBorder="1" applyAlignment="1" applyProtection="1">
      <alignment horizontal="center" vertical="center"/>
    </xf>
    <xf numFmtId="9" fontId="11" fillId="22" borderId="97" xfId="2" applyFont="1" applyFill="1" applyBorder="1" applyAlignment="1" applyProtection="1">
      <alignment horizontal="right" vertical="center"/>
    </xf>
    <xf numFmtId="0" fontId="11" fillId="22" borderId="104" xfId="3" applyNumberFormat="1" applyFont="1" applyFill="1" applyBorder="1" applyAlignment="1" applyProtection="1">
      <alignment horizontal="center" vertical="center"/>
    </xf>
    <xf numFmtId="0" fontId="11" fillId="22" borderId="105" xfId="3" applyNumberFormat="1" applyFont="1" applyFill="1" applyBorder="1" applyAlignment="1" applyProtection="1">
      <alignment horizontal="center" vertical="center"/>
    </xf>
    <xf numFmtId="0" fontId="11" fillId="22" borderId="105" xfId="3" applyNumberFormat="1" applyFont="1" applyFill="1" applyBorder="1" applyAlignment="1" applyProtection="1">
      <alignment horizontal="left" vertical="center"/>
    </xf>
    <xf numFmtId="3" fontId="11" fillId="22" borderId="105" xfId="3" applyNumberFormat="1" applyFont="1" applyFill="1" applyBorder="1" applyAlignment="1" applyProtection="1">
      <alignment horizontal="right" vertical="center"/>
    </xf>
    <xf numFmtId="3" fontId="11" fillId="22" borderId="106" xfId="3" applyNumberFormat="1" applyFont="1" applyFill="1" applyBorder="1" applyAlignment="1" applyProtection="1">
      <alignment horizontal="right" vertical="center"/>
    </xf>
    <xf numFmtId="0" fontId="11" fillId="24" borderId="101" xfId="3" applyNumberFormat="1" applyFont="1" applyFill="1" applyBorder="1" applyAlignment="1" applyProtection="1">
      <alignment horizontal="center" vertical="center"/>
    </xf>
    <xf numFmtId="0" fontId="12" fillId="24" borderId="101" xfId="3" applyNumberFormat="1" applyFont="1" applyFill="1" applyBorder="1" applyAlignment="1" applyProtection="1">
      <alignment horizontal="center" vertical="center"/>
    </xf>
    <xf numFmtId="0" fontId="13" fillId="24" borderId="101" xfId="3" applyNumberFormat="1" applyFont="1" applyFill="1" applyBorder="1" applyAlignment="1" applyProtection="1">
      <alignment horizontal="center" vertical="center"/>
    </xf>
    <xf numFmtId="3" fontId="13" fillId="24" borderId="97" xfId="3" applyNumberFormat="1" applyFont="1" applyFill="1" applyBorder="1" applyAlignment="1" applyProtection="1">
      <alignment horizontal="right" vertical="center"/>
    </xf>
    <xf numFmtId="9" fontId="13" fillId="24" borderId="97" xfId="2" applyFont="1" applyFill="1" applyBorder="1" applyAlignment="1" applyProtection="1">
      <alignment horizontal="right" vertical="center"/>
    </xf>
    <xf numFmtId="0" fontId="3" fillId="22" borderId="107" xfId="3" applyFont="1" applyFill="1" applyBorder="1" applyAlignment="1" applyProtection="1">
      <alignment horizontal="center"/>
      <protection locked="0"/>
    </xf>
    <xf numFmtId="4" fontId="13" fillId="24" borderId="97" xfId="3" applyNumberFormat="1" applyFont="1" applyFill="1" applyBorder="1" applyAlignment="1" applyProtection="1">
      <alignment horizontal="right" vertical="center"/>
    </xf>
    <xf numFmtId="4" fontId="12" fillId="24" borderId="97" xfId="3" applyNumberFormat="1" applyFont="1" applyFill="1" applyBorder="1" applyAlignment="1" applyProtection="1">
      <alignment horizontal="right" vertical="center"/>
    </xf>
    <xf numFmtId="0" fontId="11" fillId="24" borderId="96" xfId="3" applyNumberFormat="1" applyFont="1" applyFill="1" applyBorder="1" applyAlignment="1" applyProtection="1">
      <alignment horizontal="center" vertical="center"/>
    </xf>
    <xf numFmtId="0" fontId="23" fillId="24" borderId="19" xfId="3" applyNumberFormat="1" applyFont="1" applyFill="1" applyBorder="1" applyAlignment="1" applyProtection="1">
      <alignment horizontal="left" vertical="center" wrapText="1"/>
    </xf>
    <xf numFmtId="4" fontId="23" fillId="24" borderId="19" xfId="3" applyNumberFormat="1" applyFont="1" applyFill="1" applyBorder="1" applyAlignment="1" applyProtection="1">
      <alignment horizontal="right" vertical="center"/>
    </xf>
    <xf numFmtId="9" fontId="23" fillId="24" borderId="98" xfId="2" applyFont="1" applyFill="1" applyBorder="1" applyAlignment="1" applyProtection="1">
      <alignment horizontal="right" vertical="center"/>
    </xf>
    <xf numFmtId="0" fontId="19" fillId="22" borderId="111" xfId="3" applyNumberFormat="1" applyFont="1" applyFill="1" applyBorder="1" applyAlignment="1" applyProtection="1">
      <alignment horizontal="center" vertical="center"/>
    </xf>
    <xf numFmtId="0" fontId="24" fillId="22" borderId="111" xfId="3" applyNumberFormat="1" applyFont="1" applyFill="1" applyBorder="1" applyAlignment="1" applyProtection="1">
      <alignment horizontal="center" vertical="center" wrapText="1"/>
    </xf>
    <xf numFmtId="0" fontId="11" fillId="22" borderId="19" xfId="3" applyNumberFormat="1" applyFont="1" applyFill="1" applyBorder="1" applyAlignment="1" applyProtection="1">
      <alignment horizontal="center" vertical="center"/>
    </xf>
    <xf numFmtId="0" fontId="11" fillId="22" borderId="19" xfId="3" applyNumberFormat="1" applyFont="1" applyFill="1" applyBorder="1" applyAlignment="1" applyProtection="1">
      <alignment horizontal="left" vertical="center"/>
    </xf>
    <xf numFmtId="3" fontId="11" fillId="22" borderId="19" xfId="3" applyNumberFormat="1" applyFont="1" applyFill="1" applyBorder="1" applyAlignment="1" applyProtection="1">
      <alignment horizontal="right" vertical="center"/>
    </xf>
    <xf numFmtId="9" fontId="11" fillId="22" borderId="19" xfId="2" applyFont="1" applyFill="1" applyBorder="1" applyAlignment="1" applyProtection="1">
      <alignment horizontal="right" vertical="center"/>
    </xf>
    <xf numFmtId="9" fontId="11" fillId="22" borderId="20" xfId="2" applyFont="1" applyFill="1" applyBorder="1" applyAlignment="1" applyProtection="1">
      <alignment horizontal="right" vertical="center"/>
    </xf>
    <xf numFmtId="0" fontId="25" fillId="22" borderId="112" xfId="3" applyNumberFormat="1" applyFont="1" applyFill="1" applyBorder="1" applyAlignment="1" applyProtection="1">
      <alignment horizontal="center" vertical="center" wrapText="1"/>
    </xf>
    <xf numFmtId="3" fontId="11" fillId="22" borderId="113" xfId="3" applyNumberFormat="1" applyFont="1" applyFill="1" applyBorder="1" applyAlignment="1" applyProtection="1">
      <alignment horizontal="right" vertical="center"/>
    </xf>
    <xf numFmtId="0" fontId="24" fillId="22" borderId="71" xfId="3" applyNumberFormat="1" applyFont="1" applyFill="1" applyBorder="1" applyAlignment="1" applyProtection="1">
      <alignment horizontal="center" vertical="center" wrapText="1"/>
    </xf>
    <xf numFmtId="0" fontId="11" fillId="22" borderId="71" xfId="3" applyNumberFormat="1" applyFont="1" applyFill="1" applyBorder="1" applyAlignment="1" applyProtection="1">
      <alignment horizontal="left" vertical="center" wrapText="1"/>
    </xf>
    <xf numFmtId="0" fontId="25" fillId="22" borderId="71" xfId="3" applyNumberFormat="1" applyFont="1" applyFill="1" applyBorder="1" applyAlignment="1" applyProtection="1">
      <alignment horizontal="center" vertical="center" wrapText="1"/>
    </xf>
    <xf numFmtId="0" fontId="11" fillId="22" borderId="71" xfId="3" applyNumberFormat="1" applyFont="1" applyFill="1" applyBorder="1" applyAlignment="1" applyProtection="1">
      <alignment horizontal="center" vertical="center"/>
    </xf>
    <xf numFmtId="0" fontId="11" fillId="22" borderId="71" xfId="3" applyNumberFormat="1" applyFont="1" applyFill="1" applyBorder="1" applyAlignment="1" applyProtection="1">
      <alignment horizontal="left" vertical="center"/>
    </xf>
    <xf numFmtId="49" fontId="11" fillId="22" borderId="71" xfId="3" applyNumberFormat="1" applyFont="1" applyFill="1" applyBorder="1" applyAlignment="1" applyProtection="1">
      <alignment horizontal="center" vertical="center"/>
    </xf>
    <xf numFmtId="0" fontId="24" fillId="22" borderId="114" xfId="3" applyNumberFormat="1" applyFont="1" applyFill="1" applyBorder="1" applyAlignment="1" applyProtection="1">
      <alignment horizontal="center" vertical="center" wrapText="1"/>
    </xf>
    <xf numFmtId="0" fontId="25" fillId="22" borderId="114" xfId="3" applyNumberFormat="1" applyFont="1" applyFill="1" applyBorder="1" applyAlignment="1" applyProtection="1">
      <alignment horizontal="center" vertical="center" wrapText="1"/>
    </xf>
    <xf numFmtId="0" fontId="11" fillId="22" borderId="114" xfId="3" applyNumberFormat="1" applyFont="1" applyFill="1" applyBorder="1" applyAlignment="1" applyProtection="1">
      <alignment horizontal="center" vertical="center"/>
    </xf>
    <xf numFmtId="0" fontId="1" fillId="22" borderId="116" xfId="0" applyNumberFormat="1" applyFont="1" applyFill="1" applyBorder="1" applyAlignment="1" applyProtection="1">
      <alignment horizontal="center" vertical="center"/>
    </xf>
    <xf numFmtId="49" fontId="11" fillId="22" borderId="116" xfId="3" applyNumberFormat="1" applyFont="1" applyFill="1" applyBorder="1" applyAlignment="1" applyProtection="1">
      <alignment horizontal="center" vertical="center"/>
    </xf>
    <xf numFmtId="0" fontId="11" fillId="22" borderId="116" xfId="3" applyNumberFormat="1" applyFont="1" applyFill="1" applyBorder="1" applyAlignment="1" applyProtection="1">
      <alignment horizontal="center" vertical="center"/>
    </xf>
    <xf numFmtId="0" fontId="11" fillId="22" borderId="116" xfId="3" applyNumberFormat="1" applyFont="1" applyFill="1" applyBorder="1" applyAlignment="1" applyProtection="1">
      <alignment horizontal="left" vertical="center"/>
    </xf>
    <xf numFmtId="0" fontId="19" fillId="22" borderId="117" xfId="3" applyNumberFormat="1" applyFont="1" applyFill="1" applyBorder="1" applyAlignment="1" applyProtection="1">
      <alignment horizontal="center" vertical="center" wrapText="1"/>
    </xf>
    <xf numFmtId="0" fontId="19" fillId="22" borderId="58" xfId="3" applyNumberFormat="1" applyFont="1" applyFill="1" applyBorder="1" applyAlignment="1" applyProtection="1">
      <alignment horizontal="center" vertical="center" wrapText="1"/>
    </xf>
    <xf numFmtId="0" fontId="19" fillId="22" borderId="58" xfId="3" applyNumberFormat="1" applyFont="1" applyFill="1" applyBorder="1" applyAlignment="1" applyProtection="1">
      <alignment horizontal="center" vertical="center"/>
    </xf>
    <xf numFmtId="0" fontId="19" fillId="22" borderId="68" xfId="3" applyNumberFormat="1" applyFont="1" applyFill="1" applyBorder="1" applyAlignment="1" applyProtection="1">
      <alignment horizontal="center" vertical="center"/>
    </xf>
    <xf numFmtId="0" fontId="19" fillId="22" borderId="118" xfId="3" applyNumberFormat="1" applyFont="1" applyFill="1" applyBorder="1" applyAlignment="1" applyProtection="1">
      <alignment horizontal="center" vertical="center"/>
    </xf>
    <xf numFmtId="0" fontId="19" fillId="22" borderId="119" xfId="3" applyNumberFormat="1" applyFont="1" applyFill="1" applyBorder="1" applyAlignment="1" applyProtection="1">
      <alignment horizontal="center" vertical="center"/>
    </xf>
    <xf numFmtId="0" fontId="19" fillId="22" borderId="120" xfId="3" applyNumberFormat="1" applyFont="1" applyFill="1" applyBorder="1" applyAlignment="1" applyProtection="1">
      <alignment horizontal="center" vertical="center" wrapText="1"/>
    </xf>
    <xf numFmtId="0" fontId="19" fillId="22" borderId="121" xfId="3" applyNumberFormat="1" applyFont="1" applyFill="1" applyBorder="1" applyAlignment="1" applyProtection="1">
      <alignment horizontal="center" vertical="center" wrapText="1"/>
    </xf>
    <xf numFmtId="0" fontId="9" fillId="22" borderId="125" xfId="3" applyNumberFormat="1" applyFont="1" applyFill="1" applyBorder="1" applyAlignment="1" applyProtection="1">
      <alignment horizontal="center" vertical="center"/>
    </xf>
    <xf numFmtId="3" fontId="11" fillId="22" borderId="126" xfId="3" applyNumberFormat="1" applyFont="1" applyFill="1" applyBorder="1" applyAlignment="1" applyProtection="1">
      <alignment horizontal="right" vertical="center"/>
    </xf>
    <xf numFmtId="165" fontId="11" fillId="22" borderId="126" xfId="1" applyNumberFormat="1" applyFont="1" applyFill="1" applyBorder="1" applyAlignment="1" applyProtection="1">
      <alignment horizontal="right" vertical="center"/>
    </xf>
    <xf numFmtId="43" fontId="11" fillId="22" borderId="126" xfId="1" applyNumberFormat="1" applyFont="1" applyFill="1" applyBorder="1" applyAlignment="1" applyProtection="1">
      <alignment horizontal="right" vertical="center"/>
    </xf>
    <xf numFmtId="4" fontId="11" fillId="22" borderId="126" xfId="3" applyNumberFormat="1" applyFont="1" applyFill="1" applyBorder="1" applyAlignment="1" applyProtection="1">
      <alignment horizontal="right" vertical="center"/>
    </xf>
    <xf numFmtId="0" fontId="9" fillId="22" borderId="58" xfId="3" applyNumberFormat="1" applyFont="1" applyFill="1" applyBorder="1" applyAlignment="1" applyProtection="1">
      <alignment horizontal="center" vertical="center"/>
    </xf>
    <xf numFmtId="0" fontId="8" fillId="23" borderId="128" xfId="3" applyNumberFormat="1" applyFont="1" applyFill="1" applyBorder="1" applyAlignment="1" applyProtection="1">
      <alignment horizontal="center" vertical="center" wrapText="1"/>
    </xf>
    <xf numFmtId="0" fontId="8" fillId="23" borderId="104" xfId="3" applyNumberFormat="1" applyFont="1" applyFill="1" applyBorder="1" applyAlignment="1" applyProtection="1">
      <alignment horizontal="center" vertical="center"/>
    </xf>
    <xf numFmtId="0" fontId="8" fillId="23" borderId="105" xfId="3" applyNumberFormat="1" applyFont="1" applyFill="1" applyBorder="1" applyAlignment="1" applyProtection="1">
      <alignment horizontal="center" vertical="center"/>
    </xf>
    <xf numFmtId="0" fontId="8" fillId="23" borderId="106" xfId="3" applyNumberFormat="1" applyFont="1" applyFill="1" applyBorder="1" applyAlignment="1" applyProtection="1">
      <alignment horizontal="center" vertical="center"/>
    </xf>
    <xf numFmtId="0" fontId="9" fillId="22" borderId="129" xfId="3" applyNumberFormat="1" applyFont="1" applyFill="1" applyBorder="1" applyAlignment="1" applyProtection="1">
      <alignment horizontal="center" vertical="center"/>
    </xf>
    <xf numFmtId="3" fontId="11" fillId="22" borderId="130" xfId="3" applyNumberFormat="1" applyFont="1" applyFill="1" applyBorder="1" applyAlignment="1" applyProtection="1">
      <alignment horizontal="right" vertical="center" wrapText="1"/>
    </xf>
    <xf numFmtId="3" fontId="11" fillId="22" borderId="97" xfId="3" applyNumberFormat="1" applyFont="1" applyFill="1" applyBorder="1" applyAlignment="1" applyProtection="1">
      <alignment horizontal="right" vertical="center" wrapText="1"/>
    </xf>
    <xf numFmtId="0" fontId="9" fillId="22" borderId="132" xfId="3" applyNumberFormat="1" applyFont="1" applyFill="1" applyBorder="1" applyAlignment="1" applyProtection="1">
      <alignment horizontal="center" vertical="center"/>
    </xf>
    <xf numFmtId="0" fontId="9" fillId="22" borderId="133" xfId="3" applyNumberFormat="1" applyFont="1" applyFill="1" applyBorder="1" applyAlignment="1" applyProtection="1">
      <alignment horizontal="center" vertical="center"/>
    </xf>
    <xf numFmtId="165" fontId="9" fillId="22" borderId="133" xfId="1" applyNumberFormat="1" applyFont="1" applyFill="1" applyBorder="1" applyAlignment="1" applyProtection="1">
      <alignment horizontal="center" vertical="center"/>
    </xf>
    <xf numFmtId="0" fontId="9" fillId="22" borderId="134" xfId="3" applyNumberFormat="1" applyFont="1" applyFill="1" applyBorder="1" applyAlignment="1" applyProtection="1">
      <alignment horizontal="center" vertical="center"/>
    </xf>
    <xf numFmtId="0" fontId="9" fillId="22" borderId="135" xfId="3" applyNumberFormat="1" applyFont="1" applyFill="1" applyBorder="1" applyAlignment="1" applyProtection="1">
      <alignment horizontal="center" vertical="center"/>
    </xf>
    <xf numFmtId="0" fontId="20" fillId="22" borderId="111" xfId="3" applyNumberFormat="1" applyFont="1" applyFill="1" applyBorder="1" applyAlignment="1" applyProtection="1">
      <alignment horizontal="center" vertical="center" wrapText="1"/>
    </xf>
    <xf numFmtId="0" fontId="11" fillId="22" borderId="12" xfId="3" applyNumberFormat="1" applyFont="1" applyFill="1" applyBorder="1" applyAlignment="1" applyProtection="1">
      <alignment horizontal="center" vertical="center"/>
    </xf>
    <xf numFmtId="3" fontId="11" fillId="22" borderId="20" xfId="3" applyNumberFormat="1" applyFont="1" applyFill="1" applyBorder="1" applyAlignment="1" applyProtection="1">
      <alignment horizontal="right" vertical="center"/>
    </xf>
    <xf numFmtId="0" fontId="11" fillId="22" borderId="136" xfId="3" applyNumberFormat="1" applyFont="1" applyFill="1" applyBorder="1" applyAlignment="1" applyProtection="1">
      <alignment horizontal="center" vertical="center"/>
    </xf>
    <xf numFmtId="0" fontId="11" fillId="22" borderId="138" xfId="3" applyNumberFormat="1" applyFont="1" applyFill="1" applyBorder="1" applyAlignment="1" applyProtection="1">
      <alignment horizontal="center" vertical="center"/>
    </xf>
    <xf numFmtId="0" fontId="19" fillId="22" borderId="139" xfId="3" applyNumberFormat="1" applyFont="1" applyFill="1" applyBorder="1" applyAlignment="1" applyProtection="1">
      <alignment horizontal="center" vertical="center" wrapText="1"/>
    </xf>
    <xf numFmtId="0" fontId="19" fillId="22" borderId="140" xfId="3" applyNumberFormat="1" applyFont="1" applyFill="1" applyBorder="1" applyAlignment="1" applyProtection="1">
      <alignment horizontal="center" vertical="center" wrapText="1"/>
    </xf>
    <xf numFmtId="164" fontId="19" fillId="22" borderId="140" xfId="3" applyNumberFormat="1" applyFont="1" applyFill="1" applyBorder="1" applyAlignment="1" applyProtection="1">
      <alignment horizontal="center" vertical="center" wrapText="1"/>
    </xf>
    <xf numFmtId="0" fontId="19" fillId="0" borderId="141" xfId="3" applyNumberFormat="1" applyFont="1" applyFill="1" applyBorder="1" applyAlignment="1" applyProtection="1">
      <alignment horizontal="center" vertical="center" wrapText="1"/>
    </xf>
    <xf numFmtId="0" fontId="5" fillId="22" borderId="2" xfId="3" applyNumberFormat="1" applyFont="1" applyFill="1" applyBorder="1" applyAlignment="1" applyProtection="1">
      <alignment horizontal="left" vertical="top"/>
    </xf>
    <xf numFmtId="0" fontId="16" fillId="22" borderId="5" xfId="3" applyNumberFormat="1" applyFont="1" applyFill="1" applyBorder="1" applyAlignment="1" applyProtection="1">
      <alignment horizontal="left" vertical="center"/>
    </xf>
    <xf numFmtId="3" fontId="11" fillId="22" borderId="7" xfId="3" applyNumberFormat="1" applyFont="1" applyFill="1" applyBorder="1" applyAlignment="1" applyProtection="1">
      <alignment horizontal="right" vertical="center"/>
    </xf>
    <xf numFmtId="0" fontId="16" fillId="22" borderId="5" xfId="3" applyNumberFormat="1" applyFont="1" applyFill="1" applyBorder="1" applyAlignment="1" applyProtection="1">
      <alignment horizontal="left" vertical="center"/>
    </xf>
    <xf numFmtId="0" fontId="11" fillId="22" borderId="7" xfId="3" applyNumberFormat="1" applyFont="1" applyFill="1" applyBorder="1" applyAlignment="1" applyProtection="1">
      <alignment horizontal="left" vertical="center" wrapText="1"/>
    </xf>
    <xf numFmtId="0" fontId="11" fillId="22" borderId="19" xfId="3" applyNumberFormat="1" applyFont="1" applyFill="1" applyBorder="1" applyAlignment="1" applyProtection="1">
      <alignment horizontal="left" vertical="center" wrapText="1"/>
    </xf>
    <xf numFmtId="3" fontId="11" fillId="22" borderId="19" xfId="3" applyNumberFormat="1" applyFont="1" applyFill="1" applyBorder="1" applyAlignment="1" applyProtection="1">
      <alignment horizontal="right" vertical="center"/>
    </xf>
    <xf numFmtId="0" fontId="19" fillId="22" borderId="5" xfId="3" applyNumberFormat="1" applyFont="1" applyFill="1" applyBorder="1" applyAlignment="1" applyProtection="1">
      <alignment horizontal="center" vertical="center"/>
    </xf>
    <xf numFmtId="0" fontId="20" fillId="22" borderId="5" xfId="3" applyNumberFormat="1" applyFont="1" applyFill="1" applyBorder="1" applyAlignment="1" applyProtection="1">
      <alignment horizontal="center" vertical="center" wrapText="1"/>
    </xf>
    <xf numFmtId="0" fontId="18" fillId="22" borderId="51" xfId="3" applyNumberFormat="1" applyFont="1" applyFill="1" applyBorder="1" applyAlignment="1" applyProtection="1">
      <alignment horizontal="center" vertical="center"/>
    </xf>
    <xf numFmtId="0" fontId="32" fillId="22" borderId="7" xfId="3" applyNumberFormat="1" applyFont="1" applyFill="1" applyBorder="1" applyAlignment="1" applyProtection="1">
      <alignment horizontal="center" vertical="center" wrapText="1"/>
    </xf>
    <xf numFmtId="0" fontId="32" fillId="22" borderId="52" xfId="3" applyNumberFormat="1" applyFont="1" applyFill="1" applyBorder="1" applyAlignment="1" applyProtection="1">
      <alignment horizontal="center" vertical="center" wrapText="1"/>
    </xf>
    <xf numFmtId="0" fontId="5" fillId="22" borderId="85" xfId="3" applyNumberFormat="1" applyFont="1" applyFill="1" applyBorder="1" applyAlignment="1" applyProtection="1">
      <alignment horizontal="left" vertical="center" wrapText="1"/>
    </xf>
    <xf numFmtId="0" fontId="5" fillId="22" borderId="71" xfId="3" applyNumberFormat="1" applyFont="1" applyFill="1" applyBorder="1" applyAlignment="1" applyProtection="1">
      <alignment horizontal="left" vertical="center" wrapText="1"/>
    </xf>
    <xf numFmtId="0" fontId="5" fillId="22" borderId="71" xfId="3" applyNumberFormat="1" applyFont="1" applyFill="1" applyBorder="1" applyAlignment="1" applyProtection="1">
      <alignment horizontal="center" vertical="center" wrapText="1"/>
    </xf>
    <xf numFmtId="0" fontId="11" fillId="22" borderId="54" xfId="3" applyNumberFormat="1" applyFont="1" applyFill="1" applyBorder="1" applyAlignment="1" applyProtection="1">
      <alignment horizontal="left" vertical="center"/>
    </xf>
    <xf numFmtId="3" fontId="11" fillId="22" borderId="54" xfId="3" applyNumberFormat="1" applyFont="1" applyFill="1" applyBorder="1" applyAlignment="1" applyProtection="1">
      <alignment horizontal="right" vertical="center" wrapText="1"/>
    </xf>
    <xf numFmtId="3" fontId="11" fillId="22" borderId="54" xfId="3" applyNumberFormat="1" applyFont="1" applyFill="1" applyBorder="1" applyAlignment="1" applyProtection="1">
      <alignment horizontal="right" vertical="center"/>
    </xf>
    <xf numFmtId="0" fontId="11" fillId="22" borderId="54" xfId="3" applyNumberFormat="1" applyFont="1" applyFill="1" applyBorder="1" applyAlignment="1" applyProtection="1">
      <alignment horizontal="right" vertical="center"/>
    </xf>
    <xf numFmtId="0" fontId="12" fillId="22" borderId="2" xfId="3" applyNumberFormat="1" applyFont="1" applyFill="1" applyBorder="1" applyAlignment="1" applyProtection="1">
      <alignment horizontal="left" vertical="top"/>
    </xf>
    <xf numFmtId="0" fontId="6" fillId="22" borderId="2" xfId="3" applyNumberFormat="1" applyFont="1" applyFill="1" applyBorder="1" applyAlignment="1" applyProtection="1">
      <alignment horizontal="center" vertical="top"/>
    </xf>
    <xf numFmtId="0" fontId="22" fillId="22" borderId="2" xfId="3" applyNumberFormat="1" applyFont="1" applyFill="1" applyBorder="1" applyAlignment="1" applyProtection="1">
      <alignment horizontal="left" vertical="center"/>
    </xf>
    <xf numFmtId="0" fontId="7" fillId="22" borderId="2" xfId="3" applyNumberFormat="1" applyFont="1" applyFill="1" applyBorder="1" applyAlignment="1" applyProtection="1">
      <alignment horizontal="right" vertical="center"/>
    </xf>
    <xf numFmtId="0" fontId="7" fillId="23" borderId="9" xfId="3" applyNumberFormat="1" applyFont="1" applyFill="1" applyBorder="1" applyAlignment="1" applyProtection="1">
      <alignment horizontal="center" vertical="center"/>
    </xf>
    <xf numFmtId="0" fontId="7" fillId="23" borderId="10" xfId="3" applyNumberFormat="1" applyFont="1" applyFill="1" applyBorder="1" applyAlignment="1" applyProtection="1">
      <alignment horizontal="left" vertical="center"/>
    </xf>
    <xf numFmtId="0" fontId="7" fillId="23" borderId="10" xfId="3" applyNumberFormat="1" applyFont="1" applyFill="1" applyBorder="1" applyAlignment="1" applyProtection="1">
      <alignment horizontal="center" vertical="center"/>
    </xf>
    <xf numFmtId="0" fontId="7" fillId="23" borderId="11" xfId="3" applyNumberFormat="1" applyFont="1" applyFill="1" applyBorder="1" applyAlignment="1" applyProtection="1">
      <alignment horizontal="left" vertical="center"/>
    </xf>
    <xf numFmtId="0" fontId="9" fillId="22" borderId="21" xfId="3" applyNumberFormat="1" applyFont="1" applyFill="1" applyBorder="1" applyAlignment="1" applyProtection="1">
      <alignment horizontal="center" vertical="center"/>
    </xf>
    <xf numFmtId="0" fontId="10" fillId="22" borderId="25" xfId="3" applyNumberFormat="1" applyFont="1" applyFill="1" applyBorder="1" applyAlignment="1" applyProtection="1">
      <alignment horizontal="center" vertical="center"/>
    </xf>
    <xf numFmtId="0" fontId="28" fillId="22" borderId="28" xfId="0" applyNumberFormat="1" applyFont="1" applyFill="1" applyBorder="1" applyAlignment="1" applyProtection="1">
      <alignment horizontal="center" vertical="center"/>
    </xf>
    <xf numFmtId="0" fontId="6" fillId="23" borderId="96" xfId="3" applyNumberFormat="1" applyFont="1" applyFill="1" applyBorder="1" applyAlignment="1" applyProtection="1">
      <alignment horizontal="center" vertical="center"/>
    </xf>
    <xf numFmtId="0" fontId="6" fillId="23" borderId="12" xfId="3" applyNumberFormat="1" applyFont="1" applyFill="1" applyBorder="1" applyAlignment="1" applyProtection="1">
      <alignment horizontal="center" vertical="center"/>
    </xf>
    <xf numFmtId="0" fontId="7" fillId="23" borderId="8" xfId="3" applyNumberFormat="1" applyFont="1" applyFill="1" applyBorder="1" applyAlignment="1" applyProtection="1">
      <alignment horizontal="center" vertical="center"/>
    </xf>
    <xf numFmtId="0" fontId="7" fillId="23" borderId="97" xfId="3" applyNumberFormat="1" applyFont="1" applyFill="1" applyBorder="1" applyAlignment="1" applyProtection="1">
      <alignment horizontal="center" vertical="center"/>
    </xf>
    <xf numFmtId="0" fontId="8" fillId="23" borderId="13" xfId="3" applyNumberFormat="1" applyFont="1" applyFill="1" applyBorder="1" applyAlignment="1" applyProtection="1">
      <alignment horizontal="center" vertical="center"/>
    </xf>
    <xf numFmtId="0" fontId="8" fillId="23" borderId="13" xfId="3" applyNumberFormat="1" applyFont="1" applyFill="1" applyBorder="1" applyAlignment="1" applyProtection="1">
      <alignment horizontal="center" vertical="center" wrapText="1"/>
    </xf>
    <xf numFmtId="0" fontId="8" fillId="23" borderId="5" xfId="3" applyNumberFormat="1" applyFont="1" applyFill="1" applyBorder="1" applyAlignment="1" applyProtection="1">
      <alignment horizontal="center" vertical="center" wrapText="1"/>
    </xf>
    <xf numFmtId="0" fontId="8" fillId="23" borderId="97" xfId="3" applyNumberFormat="1" applyFont="1" applyFill="1" applyBorder="1" applyAlignment="1" applyProtection="1">
      <alignment horizontal="center" vertical="center" wrapText="1"/>
    </xf>
    <xf numFmtId="0" fontId="11" fillId="24" borderId="101" xfId="3" applyNumberFormat="1" applyFont="1" applyFill="1" applyBorder="1" applyAlignment="1" applyProtection="1">
      <alignment horizontal="center" vertical="center"/>
    </xf>
    <xf numFmtId="0" fontId="11" fillId="24" borderId="6" xfId="3" applyNumberFormat="1" applyFont="1" applyFill="1" applyBorder="1" applyAlignment="1" applyProtection="1">
      <alignment horizontal="center" vertical="center"/>
    </xf>
    <xf numFmtId="0" fontId="11" fillId="22" borderId="28" xfId="3" applyNumberFormat="1" applyFont="1" applyFill="1" applyBorder="1" applyAlignment="1" applyProtection="1">
      <alignment horizontal="center" vertical="center"/>
    </xf>
    <xf numFmtId="0" fontId="9" fillId="22" borderId="31" xfId="3" applyNumberFormat="1" applyFont="1" applyFill="1" applyBorder="1" applyAlignment="1" applyProtection="1">
      <alignment horizontal="center" vertical="center"/>
    </xf>
    <xf numFmtId="0" fontId="11" fillId="23" borderId="102" xfId="3" applyNumberFormat="1" applyFont="1" applyFill="1" applyBorder="1" applyAlignment="1" applyProtection="1">
      <alignment horizontal="left" vertical="top"/>
    </xf>
    <xf numFmtId="0" fontId="11" fillId="23" borderId="35" xfId="3" applyNumberFormat="1" applyFont="1" applyFill="1" applyBorder="1" applyAlignment="1" applyProtection="1">
      <alignment horizontal="left" vertical="top"/>
    </xf>
    <xf numFmtId="0" fontId="5" fillId="22" borderId="2" xfId="3" applyNumberFormat="1" applyFont="1" applyFill="1" applyBorder="1" applyAlignment="1" applyProtection="1">
      <alignment horizontal="left" vertical="top"/>
    </xf>
    <xf numFmtId="0" fontId="15" fillId="22" borderId="68" xfId="3" applyNumberFormat="1" applyFont="1" applyFill="1" applyBorder="1" applyAlignment="1" applyProtection="1">
      <alignment horizontal="left" vertical="center"/>
    </xf>
    <xf numFmtId="0" fontId="15" fillId="22" borderId="88" xfId="3" applyNumberFormat="1" applyFont="1" applyFill="1" applyBorder="1" applyAlignment="1" applyProtection="1">
      <alignment horizontal="left" vertical="center"/>
    </xf>
    <xf numFmtId="0" fontId="12" fillId="22" borderId="76" xfId="3" applyNumberFormat="1" applyFont="1" applyFill="1" applyBorder="1" applyAlignment="1" applyProtection="1">
      <alignment horizontal="center" vertical="center"/>
    </xf>
    <xf numFmtId="0" fontId="12" fillId="22" borderId="77" xfId="3" applyNumberFormat="1" applyFont="1" applyFill="1" applyBorder="1" applyAlignment="1" applyProtection="1">
      <alignment horizontal="center" vertical="center"/>
    </xf>
    <xf numFmtId="0" fontId="12" fillId="22" borderId="78" xfId="3" applyNumberFormat="1" applyFont="1" applyFill="1" applyBorder="1" applyAlignment="1" applyProtection="1">
      <alignment horizontal="center" vertical="center"/>
    </xf>
    <xf numFmtId="0" fontId="12" fillId="22" borderId="79" xfId="3" applyNumberFormat="1" applyFont="1" applyFill="1" applyBorder="1" applyAlignment="1" applyProtection="1">
      <alignment horizontal="center" vertical="center"/>
    </xf>
    <xf numFmtId="0" fontId="12" fillId="22" borderId="80" xfId="3" applyNumberFormat="1" applyFont="1" applyFill="1" applyBorder="1" applyAlignment="1" applyProtection="1">
      <alignment horizontal="center" vertical="center"/>
    </xf>
    <xf numFmtId="0" fontId="12" fillId="22" borderId="81" xfId="3" applyNumberFormat="1" applyFont="1" applyFill="1" applyBorder="1" applyAlignment="1" applyProtection="1">
      <alignment horizontal="center" vertical="center"/>
    </xf>
    <xf numFmtId="0" fontId="16" fillId="22" borderId="90" xfId="3" applyNumberFormat="1" applyFont="1" applyFill="1" applyBorder="1" applyAlignment="1" applyProtection="1">
      <alignment horizontal="left" vertical="center"/>
    </xf>
    <xf numFmtId="0" fontId="16" fillId="22" borderId="91" xfId="3" applyNumberFormat="1" applyFont="1" applyFill="1" applyBorder="1" applyAlignment="1" applyProtection="1">
      <alignment horizontal="left" vertical="center"/>
    </xf>
    <xf numFmtId="0" fontId="16" fillId="22" borderId="62" xfId="3" applyNumberFormat="1" applyFont="1" applyFill="1" applyBorder="1" applyAlignment="1" applyProtection="1">
      <alignment horizontal="center" vertical="center"/>
    </xf>
    <xf numFmtId="0" fontId="16" fillId="22" borderId="63" xfId="3" applyNumberFormat="1" applyFont="1" applyFill="1" applyBorder="1" applyAlignment="1" applyProtection="1">
      <alignment horizontal="center" vertical="center"/>
    </xf>
    <xf numFmtId="0" fontId="16" fillId="22" borderId="64" xfId="3" applyNumberFormat="1" applyFont="1" applyFill="1" applyBorder="1" applyAlignment="1" applyProtection="1">
      <alignment horizontal="center" vertical="center"/>
    </xf>
    <xf numFmtId="0" fontId="16" fillId="22" borderId="65" xfId="3" applyNumberFormat="1" applyFont="1" applyFill="1" applyBorder="1" applyAlignment="1" applyProtection="1">
      <alignment horizontal="center" vertical="center"/>
    </xf>
    <xf numFmtId="0" fontId="16" fillId="22" borderId="72" xfId="3" applyNumberFormat="1" applyFont="1" applyFill="1" applyBorder="1" applyAlignment="1" applyProtection="1">
      <alignment horizontal="center" vertical="center"/>
    </xf>
    <xf numFmtId="0" fontId="16" fillId="22" borderId="74" xfId="3" applyNumberFormat="1" applyFont="1" applyFill="1" applyBorder="1" applyAlignment="1" applyProtection="1">
      <alignment horizontal="center" vertical="center"/>
    </xf>
    <xf numFmtId="0" fontId="16" fillId="22" borderId="66" xfId="3" applyNumberFormat="1" applyFont="1" applyFill="1" applyBorder="1" applyAlignment="1" applyProtection="1">
      <alignment horizontal="center" vertical="center"/>
    </xf>
    <xf numFmtId="0" fontId="16" fillId="22" borderId="68" xfId="3" applyNumberFormat="1" applyFont="1" applyFill="1" applyBorder="1" applyAlignment="1" applyProtection="1">
      <alignment horizontal="center" vertical="center"/>
    </xf>
    <xf numFmtId="0" fontId="29" fillId="22" borderId="62" xfId="3" applyNumberFormat="1" applyFont="1" applyFill="1" applyBorder="1" applyAlignment="1" applyProtection="1">
      <alignment horizontal="center" vertical="center"/>
    </xf>
    <xf numFmtId="0" fontId="29" fillId="22" borderId="64" xfId="3" applyNumberFormat="1" applyFont="1" applyFill="1" applyBorder="1" applyAlignment="1" applyProtection="1">
      <alignment horizontal="center" vertical="center"/>
    </xf>
    <xf numFmtId="0" fontId="29" fillId="22" borderId="66" xfId="3" applyNumberFormat="1" applyFont="1" applyFill="1" applyBorder="1" applyAlignment="1" applyProtection="1">
      <alignment horizontal="center" vertical="center"/>
    </xf>
    <xf numFmtId="0" fontId="16" fillId="22" borderId="76" xfId="3" applyNumberFormat="1" applyFont="1" applyFill="1" applyBorder="1" applyAlignment="1" applyProtection="1">
      <alignment horizontal="center" vertical="center" wrapText="1"/>
    </xf>
    <xf numFmtId="0" fontId="16" fillId="22" borderId="92" xfId="3" applyNumberFormat="1" applyFont="1" applyFill="1" applyBorder="1" applyAlignment="1" applyProtection="1">
      <alignment horizontal="center" vertical="center" wrapText="1"/>
    </xf>
    <xf numFmtId="0" fontId="16" fillId="22" borderId="77" xfId="3" applyNumberFormat="1" applyFont="1" applyFill="1" applyBorder="1" applyAlignment="1" applyProtection="1">
      <alignment horizontal="center" vertical="center" wrapText="1"/>
    </xf>
    <xf numFmtId="0" fontId="16" fillId="22" borderId="80" xfId="3" applyNumberFormat="1" applyFont="1" applyFill="1" applyBorder="1" applyAlignment="1" applyProtection="1">
      <alignment horizontal="center" vertical="center" wrapText="1"/>
    </xf>
    <xf numFmtId="0" fontId="16" fillId="22" borderId="84" xfId="3" applyNumberFormat="1" applyFont="1" applyFill="1" applyBorder="1" applyAlignment="1" applyProtection="1">
      <alignment horizontal="center" vertical="center" wrapText="1"/>
    </xf>
    <xf numFmtId="0" fontId="16" fillId="22" borderId="81" xfId="3" applyNumberFormat="1" applyFont="1" applyFill="1" applyBorder="1" applyAlignment="1" applyProtection="1">
      <alignment horizontal="center" vertical="center" wrapText="1"/>
    </xf>
    <xf numFmtId="0" fontId="16" fillId="22" borderId="72" xfId="3" applyNumberFormat="1" applyFont="1" applyFill="1" applyBorder="1" applyAlignment="1" applyProtection="1">
      <alignment horizontal="center" vertical="center" wrapText="1"/>
    </xf>
    <xf numFmtId="0" fontId="16" fillId="22" borderId="73" xfId="3" applyNumberFormat="1" applyFont="1" applyFill="1" applyBorder="1" applyAlignment="1" applyProtection="1">
      <alignment horizontal="center" vertical="center" wrapText="1"/>
    </xf>
    <xf numFmtId="0" fontId="16" fillId="22" borderId="74" xfId="3" applyNumberFormat="1" applyFont="1" applyFill="1" applyBorder="1" applyAlignment="1" applyProtection="1">
      <alignment horizontal="center" vertical="center" wrapText="1"/>
    </xf>
    <xf numFmtId="0" fontId="16" fillId="22" borderId="93" xfId="3" applyNumberFormat="1" applyFont="1" applyFill="1" applyBorder="1" applyAlignment="1" applyProtection="1">
      <alignment horizontal="center" vertical="center" wrapText="1"/>
    </xf>
    <xf numFmtId="0" fontId="16" fillId="22" borderId="63" xfId="3" applyNumberFormat="1" applyFont="1" applyFill="1" applyBorder="1" applyAlignment="1" applyProtection="1">
      <alignment horizontal="center" vertical="center" wrapText="1"/>
    </xf>
    <xf numFmtId="0" fontId="16" fillId="22" borderId="78" xfId="3" applyNumberFormat="1" applyFont="1" applyFill="1" applyBorder="1" applyAlignment="1" applyProtection="1">
      <alignment horizontal="center" vertical="center" wrapText="1"/>
    </xf>
    <xf numFmtId="0" fontId="16" fillId="22" borderId="65" xfId="3" applyNumberFormat="1" applyFont="1" applyFill="1" applyBorder="1" applyAlignment="1" applyProtection="1">
      <alignment horizontal="center" vertical="center" wrapText="1"/>
    </xf>
    <xf numFmtId="0" fontId="16" fillId="22" borderId="94" xfId="3" applyNumberFormat="1" applyFont="1" applyFill="1" applyBorder="1" applyAlignment="1" applyProtection="1">
      <alignment horizontal="center" vertical="center" wrapText="1"/>
    </xf>
    <xf numFmtId="0" fontId="16" fillId="22" borderId="95" xfId="3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left" vertical="top"/>
    </xf>
    <xf numFmtId="0" fontId="19" fillId="6" borderId="82" xfId="0" applyNumberFormat="1" applyFont="1" applyFill="1" applyBorder="1" applyAlignment="1" applyProtection="1">
      <alignment horizontal="center" vertical="center" wrapText="1"/>
    </xf>
    <xf numFmtId="0" fontId="19" fillId="6" borderId="83" xfId="0" applyNumberFormat="1" applyFont="1" applyFill="1" applyBorder="1" applyAlignment="1" applyProtection="1">
      <alignment horizontal="center" vertical="center" wrapText="1"/>
    </xf>
    <xf numFmtId="0" fontId="19" fillId="6" borderId="58" xfId="0" applyNumberFormat="1" applyFont="1" applyFill="1" applyBorder="1" applyAlignment="1" applyProtection="1">
      <alignment horizontal="center" vertical="center" wrapText="1"/>
    </xf>
    <xf numFmtId="0" fontId="19" fillId="7" borderId="82" xfId="0" applyNumberFormat="1" applyFont="1" applyFill="1" applyBorder="1" applyAlignment="1" applyProtection="1">
      <alignment horizontal="center" vertical="center" wrapText="1"/>
    </xf>
    <xf numFmtId="0" fontId="19" fillId="7" borderId="83" xfId="0" applyNumberFormat="1" applyFont="1" applyFill="1" applyBorder="1" applyAlignment="1" applyProtection="1">
      <alignment horizontal="center" vertical="center" wrapText="1"/>
    </xf>
    <xf numFmtId="0" fontId="19" fillId="7" borderId="58" xfId="0" applyNumberFormat="1" applyFont="1" applyFill="1" applyBorder="1" applyAlignment="1" applyProtection="1">
      <alignment horizontal="center" vertical="center" wrapText="1"/>
    </xf>
    <xf numFmtId="0" fontId="19" fillId="8" borderId="82" xfId="0" applyNumberFormat="1" applyFont="1" applyFill="1" applyBorder="1" applyAlignment="1" applyProtection="1">
      <alignment horizontal="center" vertical="center"/>
    </xf>
    <xf numFmtId="0" fontId="19" fillId="8" borderId="83" xfId="0" applyNumberFormat="1" applyFont="1" applyFill="1" applyBorder="1" applyAlignment="1" applyProtection="1">
      <alignment horizontal="center" vertical="center"/>
    </xf>
    <xf numFmtId="0" fontId="19" fillId="8" borderId="58" xfId="0" applyNumberFormat="1" applyFont="1" applyFill="1" applyBorder="1" applyAlignment="1" applyProtection="1">
      <alignment horizontal="center" vertical="center"/>
    </xf>
    <xf numFmtId="0" fontId="14" fillId="21" borderId="76" xfId="0" applyNumberFormat="1" applyFont="1" applyFill="1" applyBorder="1" applyAlignment="1" applyProtection="1">
      <alignment horizontal="center" vertical="center"/>
    </xf>
    <xf numFmtId="0" fontId="14" fillId="21" borderId="77" xfId="0" applyNumberFormat="1" applyFont="1" applyFill="1" applyBorder="1" applyAlignment="1" applyProtection="1">
      <alignment horizontal="center" vertical="center"/>
    </xf>
    <xf numFmtId="0" fontId="14" fillId="21" borderId="78" xfId="0" applyNumberFormat="1" applyFont="1" applyFill="1" applyBorder="1" applyAlignment="1" applyProtection="1">
      <alignment horizontal="center" vertical="center"/>
    </xf>
    <xf numFmtId="0" fontId="14" fillId="21" borderId="79" xfId="0" applyNumberFormat="1" applyFont="1" applyFill="1" applyBorder="1" applyAlignment="1" applyProtection="1">
      <alignment horizontal="center" vertical="center"/>
    </xf>
    <xf numFmtId="0" fontId="14" fillId="21" borderId="80" xfId="0" applyNumberFormat="1" applyFont="1" applyFill="1" applyBorder="1" applyAlignment="1" applyProtection="1">
      <alignment horizontal="center" vertical="center"/>
    </xf>
    <xf numFmtId="0" fontId="14" fillId="21" borderId="81" xfId="0" applyNumberFormat="1" applyFont="1" applyFill="1" applyBorder="1" applyAlignment="1" applyProtection="1">
      <alignment horizontal="center" vertical="center"/>
    </xf>
    <xf numFmtId="0" fontId="18" fillId="4" borderId="2" xfId="0" applyNumberFormat="1" applyFont="1" applyFill="1" applyBorder="1" applyAlignment="1" applyProtection="1">
      <alignment horizontal="center" vertical="top"/>
    </xf>
    <xf numFmtId="0" fontId="22" fillId="5" borderId="84" xfId="0" applyNumberFormat="1" applyFont="1" applyFill="1" applyBorder="1" applyAlignment="1" applyProtection="1">
      <alignment horizontal="left" vertical="center"/>
    </xf>
    <xf numFmtId="0" fontId="19" fillId="9" borderId="72" xfId="0" applyNumberFormat="1" applyFont="1" applyFill="1" applyBorder="1" applyAlignment="1" applyProtection="1">
      <alignment horizontal="center" vertical="center"/>
    </xf>
    <xf numFmtId="0" fontId="19" fillId="9" borderId="73" xfId="0" applyNumberFormat="1" applyFont="1" applyFill="1" applyBorder="1" applyAlignment="1" applyProtection="1">
      <alignment horizontal="center" vertical="center"/>
    </xf>
    <xf numFmtId="0" fontId="19" fillId="9" borderId="74" xfId="0" applyNumberFormat="1" applyFont="1" applyFill="1" applyBorder="1" applyAlignment="1" applyProtection="1">
      <alignment horizontal="center" vertical="center"/>
    </xf>
    <xf numFmtId="0" fontId="16" fillId="22" borderId="72" xfId="0" applyNumberFormat="1" applyFont="1" applyFill="1" applyBorder="1" applyAlignment="1" applyProtection="1">
      <alignment horizontal="center" vertical="center"/>
    </xf>
    <xf numFmtId="0" fontId="16" fillId="22" borderId="74" xfId="0" applyNumberFormat="1" applyFont="1" applyFill="1" applyBorder="1" applyAlignment="1" applyProtection="1">
      <alignment horizontal="center" vertical="center"/>
    </xf>
    <xf numFmtId="0" fontId="16" fillId="22" borderId="72" xfId="0" applyNumberFormat="1" applyFont="1" applyFill="1" applyBorder="1" applyAlignment="1" applyProtection="1">
      <alignment horizontal="center" vertical="center" wrapText="1"/>
    </xf>
    <xf numFmtId="0" fontId="16" fillId="22" borderId="73" xfId="0" applyNumberFormat="1" applyFont="1" applyFill="1" applyBorder="1" applyAlignment="1" applyProtection="1">
      <alignment horizontal="center" vertical="center" wrapText="1"/>
    </xf>
    <xf numFmtId="0" fontId="16" fillId="22" borderId="74" xfId="0" applyNumberFormat="1" applyFont="1" applyFill="1" applyBorder="1" applyAlignment="1" applyProtection="1">
      <alignment horizontal="center" vertical="center" wrapText="1"/>
    </xf>
    <xf numFmtId="0" fontId="16" fillId="22" borderId="73" xfId="0" applyNumberFormat="1" applyFont="1" applyFill="1" applyBorder="1" applyAlignment="1" applyProtection="1">
      <alignment horizontal="center" vertical="center"/>
    </xf>
    <xf numFmtId="0" fontId="14" fillId="21" borderId="82" xfId="0" applyNumberFormat="1" applyFont="1" applyFill="1" applyBorder="1" applyAlignment="1" applyProtection="1">
      <alignment horizontal="center" vertical="center" wrapText="1"/>
    </xf>
    <xf numFmtId="0" fontId="14" fillId="21" borderId="83" xfId="0" applyNumberFormat="1" applyFont="1" applyFill="1" applyBorder="1" applyAlignment="1" applyProtection="1">
      <alignment horizontal="center" vertical="center" wrapText="1"/>
    </xf>
    <xf numFmtId="0" fontId="14" fillId="21" borderId="58" xfId="0" applyNumberFormat="1" applyFont="1" applyFill="1" applyBorder="1" applyAlignment="1" applyProtection="1">
      <alignment horizontal="center" vertical="center" wrapText="1"/>
    </xf>
    <xf numFmtId="0" fontId="14" fillId="21" borderId="5" xfId="0" applyNumberFormat="1" applyFont="1" applyFill="1" applyBorder="1" applyAlignment="1" applyProtection="1">
      <alignment horizontal="center" vertical="center"/>
    </xf>
    <xf numFmtId="0" fontId="16" fillId="22" borderId="5" xfId="0" applyNumberFormat="1" applyFont="1" applyFill="1" applyBorder="1" applyAlignment="1" applyProtection="1">
      <alignment horizontal="center" vertical="center"/>
    </xf>
    <xf numFmtId="0" fontId="14" fillId="21" borderId="5" xfId="0" applyNumberFormat="1" applyFont="1" applyFill="1" applyBorder="1" applyAlignment="1" applyProtection="1">
      <alignment horizontal="center" vertical="center" wrapText="1"/>
    </xf>
    <xf numFmtId="0" fontId="17" fillId="22" borderId="2" xfId="3" applyNumberFormat="1" applyFont="1" applyFill="1" applyBorder="1" applyAlignment="1" applyProtection="1">
      <alignment horizontal="left" vertical="top"/>
    </xf>
    <xf numFmtId="0" fontId="16" fillId="22" borderId="5" xfId="3" applyNumberFormat="1" applyFont="1" applyFill="1" applyBorder="1" applyAlignment="1" applyProtection="1">
      <alignment horizontal="center" vertical="center"/>
    </xf>
    <xf numFmtId="0" fontId="16" fillId="22" borderId="5" xfId="3" applyNumberFormat="1" applyFont="1" applyFill="1" applyBorder="1" applyAlignment="1" applyProtection="1">
      <alignment horizontal="left" vertical="center"/>
    </xf>
    <xf numFmtId="3" fontId="11" fillId="22" borderId="105" xfId="3" applyNumberFormat="1" applyFont="1" applyFill="1" applyBorder="1" applyAlignment="1" applyProtection="1">
      <alignment horizontal="right" vertical="center"/>
    </xf>
    <xf numFmtId="3" fontId="11" fillId="22" borderId="7" xfId="3" applyNumberFormat="1" applyFont="1" applyFill="1" applyBorder="1" applyAlignment="1" applyProtection="1">
      <alignment horizontal="right" vertical="center"/>
    </xf>
    <xf numFmtId="0" fontId="18" fillId="22" borderId="2" xfId="3" applyNumberFormat="1" applyFont="1" applyFill="1" applyBorder="1" applyAlignment="1" applyProtection="1">
      <alignment horizontal="center" vertical="top"/>
    </xf>
    <xf numFmtId="0" fontId="19" fillId="22" borderId="60" xfId="3" applyNumberFormat="1" applyFont="1" applyFill="1" applyBorder="1" applyAlignment="1" applyProtection="1">
      <alignment horizontal="center" vertical="center"/>
    </xf>
    <xf numFmtId="0" fontId="7" fillId="23" borderId="38" xfId="3" applyNumberFormat="1" applyFont="1" applyFill="1" applyBorder="1" applyAlignment="1" applyProtection="1">
      <alignment horizontal="center" vertical="center"/>
    </xf>
    <xf numFmtId="0" fontId="7" fillId="23" borderId="38" xfId="3" applyNumberFormat="1" applyFont="1" applyFill="1" applyBorder="1" applyAlignment="1" applyProtection="1">
      <alignment horizontal="left" vertical="center"/>
    </xf>
    <xf numFmtId="0" fontId="7" fillId="23" borderId="39" xfId="3" applyNumberFormat="1" applyFont="1" applyFill="1" applyBorder="1" applyAlignment="1" applyProtection="1">
      <alignment horizontal="center" vertical="center"/>
    </xf>
    <xf numFmtId="0" fontId="7" fillId="22" borderId="2" xfId="3" applyNumberFormat="1" applyFont="1" applyFill="1" applyBorder="1" applyAlignment="1" applyProtection="1">
      <alignment horizontal="left" vertical="center"/>
    </xf>
    <xf numFmtId="0" fontId="7" fillId="23" borderId="9" xfId="3" applyNumberFormat="1" applyFont="1" applyFill="1" applyBorder="1" applyAlignment="1" applyProtection="1">
      <alignment horizontal="left" vertical="center"/>
    </xf>
    <xf numFmtId="0" fontId="7" fillId="23" borderId="70" xfId="3" applyNumberFormat="1" applyFont="1" applyFill="1" applyBorder="1" applyAlignment="1" applyProtection="1">
      <alignment horizontal="center" vertical="center" wrapText="1"/>
    </xf>
    <xf numFmtId="0" fontId="7" fillId="23" borderId="67" xfId="3" applyNumberFormat="1" applyFont="1" applyFill="1" applyBorder="1" applyAlignment="1" applyProtection="1">
      <alignment horizontal="center" vertical="center" wrapText="1"/>
    </xf>
    <xf numFmtId="0" fontId="7" fillId="23" borderId="11" xfId="3" applyNumberFormat="1" applyFont="1" applyFill="1" applyBorder="1" applyAlignment="1" applyProtection="1">
      <alignment horizontal="center" vertical="center"/>
    </xf>
    <xf numFmtId="0" fontId="5" fillId="22" borderId="42" xfId="3" applyNumberFormat="1" applyFont="1" applyFill="1" applyBorder="1" applyAlignment="1" applyProtection="1">
      <alignment horizontal="left" vertical="top"/>
    </xf>
    <xf numFmtId="0" fontId="16" fillId="22" borderId="71" xfId="3" applyNumberFormat="1" applyFont="1" applyFill="1" applyBorder="1" applyAlignment="1" applyProtection="1">
      <alignment horizontal="center" vertical="center" wrapText="1"/>
    </xf>
    <xf numFmtId="0" fontId="18" fillId="22" borderId="2" xfId="3" applyNumberFormat="1" applyFont="1" applyFill="1" applyBorder="1" applyAlignment="1" applyProtection="1">
      <alignment horizontal="center" vertical="top" wrapText="1"/>
    </xf>
    <xf numFmtId="0" fontId="16" fillId="22" borderId="5" xfId="0" applyNumberFormat="1" applyFont="1" applyFill="1" applyBorder="1" applyAlignment="1" applyProtection="1">
      <alignment horizontal="left" vertical="center"/>
    </xf>
    <xf numFmtId="0" fontId="19" fillId="22" borderId="122" xfId="3" applyNumberFormat="1" applyFont="1" applyFill="1" applyBorder="1" applyAlignment="1" applyProtection="1">
      <alignment horizontal="center" vertical="center"/>
    </xf>
    <xf numFmtId="0" fontId="19" fillId="22" borderId="123" xfId="3" applyNumberFormat="1" applyFont="1" applyFill="1" applyBorder="1" applyAlignment="1" applyProtection="1">
      <alignment horizontal="center" vertical="center"/>
    </xf>
    <xf numFmtId="0" fontId="19" fillId="22" borderId="124" xfId="3" applyNumberFormat="1" applyFont="1" applyFill="1" applyBorder="1" applyAlignment="1" applyProtection="1">
      <alignment horizontal="center" vertical="center"/>
    </xf>
    <xf numFmtId="0" fontId="9" fillId="22" borderId="127" xfId="3" applyNumberFormat="1" applyFont="1" applyFill="1" applyBorder="1" applyAlignment="1" applyProtection="1">
      <alignment horizontal="center" vertical="center" wrapText="1"/>
    </xf>
    <xf numFmtId="0" fontId="9" fillId="22" borderId="131" xfId="3" applyNumberFormat="1" applyFont="1" applyFill="1" applyBorder="1" applyAlignment="1" applyProtection="1">
      <alignment horizontal="center" vertical="center" wrapText="1"/>
    </xf>
    <xf numFmtId="0" fontId="7" fillId="23" borderId="38" xfId="3" applyNumberFormat="1" applyFont="1" applyFill="1" applyBorder="1" applyAlignment="1" applyProtection="1">
      <alignment horizontal="center" vertical="center" wrapText="1"/>
    </xf>
    <xf numFmtId="0" fontId="7" fillId="23" borderId="39" xfId="3" applyNumberFormat="1" applyFont="1" applyFill="1" applyBorder="1" applyAlignment="1" applyProtection="1">
      <alignment horizontal="center" vertical="center" wrapText="1"/>
    </xf>
    <xf numFmtId="0" fontId="8" fillId="23" borderId="45" xfId="3" applyNumberFormat="1" applyFont="1" applyFill="1" applyBorder="1" applyAlignment="1" applyProtection="1">
      <alignment horizontal="center" vertical="center"/>
    </xf>
    <xf numFmtId="0" fontId="7" fillId="23" borderId="43" xfId="3" applyNumberFormat="1" applyFont="1" applyFill="1" applyBorder="1" applyAlignment="1" applyProtection="1">
      <alignment horizontal="center" vertical="center" wrapText="1"/>
    </xf>
    <xf numFmtId="0" fontId="7" fillId="23" borderId="7" xfId="3" applyNumberFormat="1" applyFont="1" applyFill="1" applyBorder="1" applyAlignment="1" applyProtection="1">
      <alignment horizontal="center" vertical="center" wrapText="1"/>
    </xf>
    <xf numFmtId="0" fontId="8" fillId="23" borderId="44" xfId="3" applyNumberFormat="1" applyFont="1" applyFill="1" applyBorder="1" applyAlignment="1" applyProtection="1">
      <alignment horizontal="center" vertical="center" wrapText="1"/>
    </xf>
    <xf numFmtId="0" fontId="7" fillId="23" borderId="10" xfId="3" applyNumberFormat="1" applyFont="1" applyFill="1" applyBorder="1" applyAlignment="1" applyProtection="1">
      <alignment horizontal="center" vertical="center" wrapText="1"/>
    </xf>
    <xf numFmtId="0" fontId="7" fillId="23" borderId="11" xfId="3" applyNumberFormat="1" applyFont="1" applyFill="1" applyBorder="1" applyAlignment="1" applyProtection="1">
      <alignment horizontal="center" vertical="center" wrapText="1"/>
    </xf>
    <xf numFmtId="0" fontId="14" fillId="21" borderId="62" xfId="0" applyNumberFormat="1" applyFont="1" applyFill="1" applyBorder="1" applyAlignment="1" applyProtection="1">
      <alignment horizontal="center" vertical="center" wrapText="1"/>
    </xf>
    <xf numFmtId="0" fontId="14" fillId="21" borderId="63" xfId="0" applyNumberFormat="1" applyFont="1" applyFill="1" applyBorder="1" applyAlignment="1" applyProtection="1">
      <alignment horizontal="center" vertical="center" wrapText="1"/>
    </xf>
    <xf numFmtId="0" fontId="14" fillId="21" borderId="64" xfId="0" applyNumberFormat="1" applyFont="1" applyFill="1" applyBorder="1" applyAlignment="1" applyProtection="1">
      <alignment horizontal="center" vertical="center" wrapText="1"/>
    </xf>
    <xf numFmtId="0" fontId="14" fillId="21" borderId="65" xfId="0" applyNumberFormat="1" applyFont="1" applyFill="1" applyBorder="1" applyAlignment="1" applyProtection="1">
      <alignment horizontal="center" vertical="center" wrapText="1"/>
    </xf>
    <xf numFmtId="0" fontId="14" fillId="21" borderId="66" xfId="0" applyNumberFormat="1" applyFont="1" applyFill="1" applyBorder="1" applyAlignment="1" applyProtection="1">
      <alignment horizontal="center" vertical="center" wrapText="1"/>
    </xf>
    <xf numFmtId="0" fontId="14" fillId="21" borderId="68" xfId="0" applyNumberFormat="1" applyFont="1" applyFill="1" applyBorder="1" applyAlignment="1" applyProtection="1">
      <alignment horizontal="center" vertical="center" wrapText="1"/>
    </xf>
    <xf numFmtId="0" fontId="16" fillId="22" borderId="71" xfId="3" applyNumberFormat="1" applyFont="1" applyFill="1" applyBorder="1" applyAlignment="1" applyProtection="1">
      <alignment horizontal="center" vertical="center"/>
    </xf>
    <xf numFmtId="0" fontId="19" fillId="22" borderId="2" xfId="3" applyNumberFormat="1" applyFont="1" applyFill="1" applyBorder="1" applyAlignment="1" applyProtection="1">
      <alignment horizontal="left" vertical="center"/>
    </xf>
    <xf numFmtId="0" fontId="19" fillId="22" borderId="108" xfId="3" applyNumberFormat="1" applyFont="1" applyFill="1" applyBorder="1" applyAlignment="1" applyProtection="1">
      <alignment horizontal="center" vertical="center" wrapText="1"/>
    </xf>
    <xf numFmtId="0" fontId="19" fillId="22" borderId="110" xfId="3" applyNumberFormat="1" applyFont="1" applyFill="1" applyBorder="1" applyAlignment="1" applyProtection="1">
      <alignment horizontal="center" vertical="center" wrapText="1"/>
    </xf>
    <xf numFmtId="0" fontId="19" fillId="22" borderId="109" xfId="3" applyNumberFormat="1" applyFont="1" applyFill="1" applyBorder="1" applyAlignment="1" applyProtection="1">
      <alignment horizontal="center" vertical="center" wrapText="1"/>
    </xf>
    <xf numFmtId="0" fontId="19" fillId="22" borderId="3" xfId="3" applyNumberFormat="1" applyFont="1" applyFill="1" applyBorder="1" applyAlignment="1" applyProtection="1">
      <alignment horizontal="center" vertical="center" wrapText="1"/>
    </xf>
    <xf numFmtId="0" fontId="19" fillId="22" borderId="109" xfId="3" applyNumberFormat="1" applyFont="1" applyFill="1" applyBorder="1" applyAlignment="1" applyProtection="1">
      <alignment horizontal="center" vertical="center"/>
    </xf>
    <xf numFmtId="0" fontId="19" fillId="22" borderId="3" xfId="3" applyNumberFormat="1" applyFont="1" applyFill="1" applyBorder="1" applyAlignment="1" applyProtection="1">
      <alignment horizontal="center" vertical="center"/>
    </xf>
    <xf numFmtId="0" fontId="19" fillId="22" borderId="4" xfId="3" applyNumberFormat="1" applyFont="1" applyFill="1" applyBorder="1" applyAlignment="1" applyProtection="1">
      <alignment horizontal="center" vertical="center"/>
    </xf>
    <xf numFmtId="0" fontId="19" fillId="22" borderId="5" xfId="3" applyNumberFormat="1" applyFont="1" applyFill="1" applyBorder="1" applyAlignment="1" applyProtection="1">
      <alignment horizontal="center" vertical="center" wrapText="1"/>
    </xf>
    <xf numFmtId="0" fontId="19" fillId="22" borderId="5" xfId="3" applyNumberFormat="1" applyFont="1" applyFill="1" applyBorder="1" applyAlignment="1" applyProtection="1">
      <alignment horizontal="center" vertical="center"/>
    </xf>
    <xf numFmtId="0" fontId="20" fillId="22" borderId="5" xfId="3" applyNumberFormat="1" applyFont="1" applyFill="1" applyBorder="1" applyAlignment="1" applyProtection="1">
      <alignment horizontal="center" vertical="center" wrapText="1"/>
    </xf>
    <xf numFmtId="3" fontId="11" fillId="22" borderId="55" xfId="3" applyNumberFormat="1" applyFont="1" applyFill="1" applyBorder="1" applyAlignment="1" applyProtection="1">
      <alignment horizontal="right" vertical="center"/>
    </xf>
    <xf numFmtId="3" fontId="11" fillId="22" borderId="56" xfId="3" applyNumberFormat="1" applyFont="1" applyFill="1" applyBorder="1" applyAlignment="1" applyProtection="1">
      <alignment horizontal="right" vertical="center"/>
    </xf>
    <xf numFmtId="0" fontId="11" fillId="22" borderId="55" xfId="3" applyNumberFormat="1" applyFont="1" applyFill="1" applyBorder="1" applyAlignment="1" applyProtection="1">
      <alignment horizontal="left" vertical="center" wrapText="1"/>
    </xf>
    <xf numFmtId="0" fontId="11" fillId="22" borderId="56" xfId="3" applyNumberFormat="1" applyFont="1" applyFill="1" applyBorder="1" applyAlignment="1" applyProtection="1">
      <alignment horizontal="left" vertical="center" wrapText="1"/>
    </xf>
    <xf numFmtId="0" fontId="11" fillId="22" borderId="7" xfId="3" applyNumberFormat="1" applyFont="1" applyFill="1" applyBorder="1" applyAlignment="1" applyProtection="1">
      <alignment horizontal="left" vertical="center" wrapText="1"/>
    </xf>
    <xf numFmtId="0" fontId="11" fillId="22" borderId="19" xfId="3" applyNumberFormat="1" applyFont="1" applyFill="1" applyBorder="1" applyAlignment="1" applyProtection="1">
      <alignment horizontal="left" vertical="center" wrapText="1"/>
    </xf>
    <xf numFmtId="3" fontId="11" fillId="22" borderId="19" xfId="3" applyNumberFormat="1" applyFont="1" applyFill="1" applyBorder="1" applyAlignment="1" applyProtection="1">
      <alignment horizontal="right" vertical="center"/>
    </xf>
    <xf numFmtId="0" fontId="34" fillId="22" borderId="48" xfId="3" applyNumberFormat="1" applyFont="1" applyFill="1" applyBorder="1" applyAlignment="1" applyProtection="1">
      <alignment horizontal="left" vertical="center" wrapText="1"/>
    </xf>
    <xf numFmtId="0" fontId="5" fillId="22" borderId="86" xfId="3" applyNumberFormat="1" applyFont="1" applyFill="1" applyBorder="1" applyAlignment="1" applyProtection="1">
      <alignment horizontal="left" vertical="center" wrapText="1"/>
    </xf>
    <xf numFmtId="0" fontId="31" fillId="22" borderId="49" xfId="3" applyNumberFormat="1" applyFont="1" applyFill="1" applyBorder="1" applyAlignment="1" applyProtection="1">
      <alignment horizontal="center" vertical="center"/>
    </xf>
    <xf numFmtId="0" fontId="31" fillId="22" borderId="50" xfId="3" applyNumberFormat="1" applyFont="1" applyFill="1" applyBorder="1" applyAlignment="1" applyProtection="1">
      <alignment horizontal="center" vertical="center"/>
    </xf>
    <xf numFmtId="0" fontId="15" fillId="22" borderId="53" xfId="3" applyNumberFormat="1" applyFont="1" applyFill="1" applyBorder="1" applyAlignment="1" applyProtection="1">
      <alignment horizontal="left" vertical="center"/>
    </xf>
    <xf numFmtId="0" fontId="36" fillId="22" borderId="87" xfId="3" applyNumberFormat="1" applyFont="1" applyFill="1" applyBorder="1" applyAlignment="1" applyProtection="1">
      <alignment horizontal="left" vertical="center"/>
    </xf>
    <xf numFmtId="0" fontId="11" fillId="22" borderId="71" xfId="0" applyNumberFormat="1" applyFont="1" applyFill="1" applyBorder="1" applyAlignment="1" applyProtection="1">
      <alignment horizontal="center" vertical="center"/>
    </xf>
    <xf numFmtId="0" fontId="11" fillId="22" borderId="71" xfId="0" applyNumberFormat="1" applyFont="1" applyFill="1" applyBorder="1" applyAlignment="1" applyProtection="1">
      <alignment horizontal="left" vertical="center" wrapText="1"/>
    </xf>
    <xf numFmtId="0" fontId="11" fillId="22" borderId="71" xfId="0" applyNumberFormat="1" applyFont="1" applyFill="1" applyBorder="1" applyAlignment="1" applyProtection="1">
      <alignment horizontal="left" vertical="center"/>
    </xf>
    <xf numFmtId="0" fontId="1" fillId="22" borderId="148" xfId="0" applyNumberFormat="1" applyFont="1" applyFill="1" applyBorder="1" applyAlignment="1" applyProtection="1">
      <alignment horizontal="center" vertical="center"/>
    </xf>
    <xf numFmtId="4" fontId="11" fillId="24" borderId="56" xfId="3" applyNumberFormat="1" applyFont="1" applyFill="1" applyBorder="1" applyAlignment="1" applyProtection="1">
      <alignment horizontal="right" vertical="center"/>
    </xf>
    <xf numFmtId="0" fontId="11" fillId="24" borderId="149" xfId="3" applyNumberFormat="1" applyFont="1" applyFill="1" applyBorder="1" applyAlignment="1" applyProtection="1">
      <alignment horizontal="left" vertical="center" wrapText="1"/>
    </xf>
    <xf numFmtId="0" fontId="11" fillId="24" borderId="126" xfId="3" applyNumberFormat="1" applyFont="1" applyFill="1" applyBorder="1" applyAlignment="1" applyProtection="1">
      <alignment horizontal="left" vertical="center" wrapText="1"/>
    </xf>
    <xf numFmtId="0" fontId="1" fillId="24" borderId="71" xfId="0" applyNumberFormat="1" applyFont="1" applyFill="1" applyBorder="1" applyAlignment="1" applyProtection="1">
      <alignment horizontal="left" vertical="center" wrapText="1"/>
    </xf>
    <xf numFmtId="0" fontId="11" fillId="22" borderId="115" xfId="0" applyNumberFormat="1" applyFont="1" applyFill="1" applyBorder="1" applyAlignment="1" applyProtection="1">
      <alignment horizontal="center" vertical="center"/>
    </xf>
    <xf numFmtId="0" fontId="11" fillId="22" borderId="116" xfId="0" applyNumberFormat="1" applyFont="1" applyFill="1" applyBorder="1" applyAlignment="1" applyProtection="1">
      <alignment horizontal="center" vertical="center"/>
    </xf>
    <xf numFmtId="0" fontId="11" fillId="22" borderId="116" xfId="0" applyNumberFormat="1" applyFont="1" applyFill="1" applyBorder="1" applyAlignment="1" applyProtection="1">
      <alignment horizontal="left" vertical="center"/>
    </xf>
    <xf numFmtId="0" fontId="5" fillId="22" borderId="6" xfId="0" applyNumberFormat="1" applyFont="1" applyFill="1" applyBorder="1" applyAlignment="1" applyProtection="1">
      <alignment horizontal="center" vertical="center"/>
    </xf>
    <xf numFmtId="0" fontId="5" fillId="22" borderId="7" xfId="0" applyNumberFormat="1" applyFont="1" applyFill="1" applyBorder="1" applyAlignment="1" applyProtection="1">
      <alignment horizontal="center" vertical="center"/>
    </xf>
    <xf numFmtId="0" fontId="5" fillId="22" borderId="7" xfId="0" applyNumberFormat="1" applyFont="1" applyFill="1" applyBorder="1" applyAlignment="1" applyProtection="1">
      <alignment horizontal="left" vertical="center" wrapText="1"/>
    </xf>
    <xf numFmtId="0" fontId="5" fillId="22" borderId="7" xfId="0" applyNumberFormat="1" applyFont="1" applyFill="1" applyBorder="1" applyAlignment="1" applyProtection="1">
      <alignment horizontal="left" vertical="center" wrapText="1"/>
    </xf>
    <xf numFmtId="0" fontId="5" fillId="22" borderId="142" xfId="0" applyNumberFormat="1" applyFont="1" applyFill="1" applyBorder="1" applyAlignment="1" applyProtection="1">
      <alignment horizontal="center" vertical="center"/>
    </xf>
    <xf numFmtId="0" fontId="5" fillId="22" borderId="138" xfId="0" applyNumberFormat="1" applyFont="1" applyFill="1" applyBorder="1" applyAlignment="1" applyProtection="1">
      <alignment horizontal="center" vertical="center"/>
    </xf>
    <xf numFmtId="0" fontId="5" fillId="22" borderId="138" xfId="0" applyNumberFormat="1" applyFont="1" applyFill="1" applyBorder="1" applyAlignment="1" applyProtection="1">
      <alignment horizontal="left" vertical="center" wrapText="1"/>
    </xf>
    <xf numFmtId="0" fontId="5" fillId="24" borderId="138" xfId="0" applyNumberFormat="1" applyFont="1" applyFill="1" applyBorder="1" applyAlignment="1" applyProtection="1">
      <alignment horizontal="left" vertical="center" wrapText="1"/>
    </xf>
    <xf numFmtId="0" fontId="39" fillId="24" borderId="138" xfId="3" applyNumberFormat="1" applyFont="1" applyFill="1" applyBorder="1" applyAlignment="1" applyProtection="1">
      <alignment horizontal="left" vertical="center" wrapText="1"/>
    </xf>
    <xf numFmtId="3" fontId="11" fillId="24" borderId="138" xfId="3" applyNumberFormat="1" applyFont="1" applyFill="1" applyBorder="1" applyAlignment="1" applyProtection="1">
      <alignment horizontal="right" vertical="center"/>
    </xf>
    <xf numFmtId="3" fontId="11" fillId="0" borderId="138" xfId="3" applyNumberFormat="1" applyFont="1" applyFill="1" applyBorder="1" applyAlignment="1" applyProtection="1">
      <alignment horizontal="right" vertical="center"/>
    </xf>
    <xf numFmtId="3" fontId="11" fillId="0" borderId="143" xfId="3" applyNumberFormat="1" applyFont="1" applyFill="1" applyBorder="1" applyAlignment="1" applyProtection="1">
      <alignment horizontal="right" vertical="center"/>
    </xf>
    <xf numFmtId="0" fontId="5" fillId="22" borderId="144" xfId="0" applyNumberFormat="1" applyFont="1" applyFill="1" applyBorder="1" applyAlignment="1" applyProtection="1">
      <alignment horizontal="center" vertical="center"/>
    </xf>
    <xf numFmtId="0" fontId="5" fillId="22" borderId="136" xfId="0" applyNumberFormat="1" applyFont="1" applyFill="1" applyBorder="1" applyAlignment="1" applyProtection="1">
      <alignment horizontal="center" vertical="center"/>
    </xf>
    <xf numFmtId="0" fontId="5" fillId="22" borderId="136" xfId="0" applyNumberFormat="1" applyFont="1" applyFill="1" applyBorder="1" applyAlignment="1" applyProtection="1">
      <alignment horizontal="left" vertical="center" wrapText="1"/>
    </xf>
    <xf numFmtId="0" fontId="5" fillId="24" borderId="136" xfId="0" applyNumberFormat="1" applyFont="1" applyFill="1" applyBorder="1" applyAlignment="1" applyProtection="1">
      <alignment horizontal="left" vertical="center" wrapText="1"/>
    </xf>
    <xf numFmtId="0" fontId="11" fillId="24" borderId="136" xfId="3" applyNumberFormat="1" applyFont="1" applyFill="1" applyBorder="1" applyAlignment="1" applyProtection="1">
      <alignment horizontal="left" vertical="center" wrapText="1"/>
    </xf>
    <xf numFmtId="3" fontId="11" fillId="24" borderId="136" xfId="3" applyNumberFormat="1" applyFont="1" applyFill="1" applyBorder="1" applyAlignment="1" applyProtection="1">
      <alignment horizontal="right" vertical="center"/>
    </xf>
    <xf numFmtId="3" fontId="11" fillId="0" borderId="136" xfId="3" applyNumberFormat="1" applyFont="1" applyFill="1" applyBorder="1" applyAlignment="1" applyProtection="1">
      <alignment horizontal="right" vertical="center"/>
    </xf>
    <xf numFmtId="3" fontId="40" fillId="0" borderId="145" xfId="3" applyNumberFormat="1" applyFont="1" applyFill="1" applyBorder="1" applyAlignment="1" applyProtection="1">
      <alignment horizontal="right" vertical="center"/>
    </xf>
    <xf numFmtId="3" fontId="11" fillId="0" borderId="145" xfId="3" applyNumberFormat="1" applyFont="1" applyFill="1" applyBorder="1" applyAlignment="1" applyProtection="1">
      <alignment horizontal="right" vertical="center"/>
    </xf>
    <xf numFmtId="0" fontId="40" fillId="25" borderId="136" xfId="3" applyNumberFormat="1" applyFont="1" applyFill="1" applyBorder="1" applyAlignment="1" applyProtection="1">
      <alignment horizontal="left" vertical="center" wrapText="1"/>
    </xf>
    <xf numFmtId="0" fontId="39" fillId="25" borderId="136" xfId="3" applyNumberFormat="1" applyFont="1" applyFill="1" applyBorder="1" applyAlignment="1" applyProtection="1">
      <alignment horizontal="left" vertical="center" wrapText="1"/>
    </xf>
    <xf numFmtId="3" fontId="40" fillId="25" borderId="136" xfId="3" applyNumberFormat="1" applyFont="1" applyFill="1" applyBorder="1" applyAlignment="1" applyProtection="1">
      <alignment horizontal="right" vertical="center"/>
    </xf>
    <xf numFmtId="3" fontId="40" fillId="25" borderId="145" xfId="3" applyNumberFormat="1" applyFont="1" applyFill="1" applyBorder="1" applyAlignment="1" applyProtection="1">
      <alignment horizontal="right" vertical="center"/>
    </xf>
    <xf numFmtId="0" fontId="39" fillId="24" borderId="136" xfId="3" applyNumberFormat="1" applyFont="1" applyFill="1" applyBorder="1" applyAlignment="1" applyProtection="1">
      <alignment horizontal="left" vertical="center" wrapText="1"/>
    </xf>
    <xf numFmtId="0" fontId="13" fillId="25" borderId="136" xfId="3" applyNumberFormat="1" applyFont="1" applyFill="1" applyBorder="1" applyAlignment="1" applyProtection="1">
      <alignment horizontal="left" vertical="center" wrapText="1"/>
    </xf>
    <xf numFmtId="0" fontId="11" fillId="25" borderId="136" xfId="3" applyNumberFormat="1" applyFont="1" applyFill="1" applyBorder="1" applyAlignment="1" applyProtection="1">
      <alignment horizontal="left" vertical="center" wrapText="1"/>
    </xf>
    <xf numFmtId="3" fontId="13" fillId="25" borderId="136" xfId="3" applyNumberFormat="1" applyFont="1" applyFill="1" applyBorder="1" applyAlignment="1" applyProtection="1">
      <alignment horizontal="right" vertical="center"/>
    </xf>
    <xf numFmtId="3" fontId="13" fillId="25" borderId="145" xfId="3" applyNumberFormat="1" applyFont="1" applyFill="1" applyBorder="1" applyAlignment="1" applyProtection="1">
      <alignment horizontal="right" vertical="center"/>
    </xf>
    <xf numFmtId="0" fontId="4" fillId="0" borderId="145" xfId="3" applyFont="1" applyFill="1" applyBorder="1"/>
    <xf numFmtId="0" fontId="39" fillId="0" borderId="136" xfId="3" applyNumberFormat="1" applyFont="1" applyFill="1" applyBorder="1" applyAlignment="1" applyProtection="1">
      <alignment horizontal="left" vertical="center" wrapText="1"/>
    </xf>
    <xf numFmtId="0" fontId="11" fillId="0" borderId="136" xfId="3" applyNumberFormat="1" applyFont="1" applyFill="1" applyBorder="1" applyAlignment="1" applyProtection="1">
      <alignment horizontal="left" vertical="center" wrapText="1"/>
    </xf>
    <xf numFmtId="0" fontId="40" fillId="0" borderId="136" xfId="3" applyNumberFormat="1" applyFont="1" applyFill="1" applyBorder="1" applyAlignment="1" applyProtection="1">
      <alignment horizontal="left" vertical="center" wrapText="1"/>
    </xf>
    <xf numFmtId="3" fontId="40" fillId="0" borderId="136" xfId="3" applyNumberFormat="1" applyFont="1" applyFill="1" applyBorder="1" applyAlignment="1" applyProtection="1">
      <alignment horizontal="right" vertical="center"/>
    </xf>
    <xf numFmtId="0" fontId="13" fillId="0" borderId="136" xfId="3" applyNumberFormat="1" applyFont="1" applyFill="1" applyBorder="1" applyAlignment="1" applyProtection="1">
      <alignment horizontal="left" vertical="center" wrapText="1"/>
    </xf>
    <xf numFmtId="3" fontId="13" fillId="0" borderId="136" xfId="3" applyNumberFormat="1" applyFont="1" applyFill="1" applyBorder="1" applyAlignment="1" applyProtection="1">
      <alignment horizontal="right" vertical="center"/>
    </xf>
    <xf numFmtId="3" fontId="13" fillId="0" borderId="145" xfId="3" applyNumberFormat="1" applyFont="1" applyFill="1" applyBorder="1" applyAlignment="1" applyProtection="1">
      <alignment horizontal="right" vertical="center"/>
    </xf>
    <xf numFmtId="3" fontId="41" fillId="0" borderId="136" xfId="3" applyNumberFormat="1" applyFont="1" applyFill="1" applyBorder="1" applyAlignment="1" applyProtection="1">
      <alignment horizontal="right" vertical="center"/>
    </xf>
    <xf numFmtId="3" fontId="41" fillId="0" borderId="145" xfId="3" applyNumberFormat="1" applyFont="1" applyFill="1" applyBorder="1" applyAlignment="1" applyProtection="1">
      <alignment horizontal="right" vertical="center"/>
    </xf>
    <xf numFmtId="0" fontId="21" fillId="0" borderId="136" xfId="3" applyNumberFormat="1" applyFont="1" applyFill="1" applyBorder="1" applyAlignment="1" applyProtection="1">
      <alignment horizontal="left" vertical="center" wrapText="1"/>
    </xf>
    <xf numFmtId="0" fontId="5" fillId="22" borderId="146" xfId="0" applyNumberFormat="1" applyFont="1" applyFill="1" applyBorder="1" applyAlignment="1" applyProtection="1">
      <alignment horizontal="center" vertical="center"/>
    </xf>
    <xf numFmtId="0" fontId="5" fillId="22" borderId="137" xfId="0" applyNumberFormat="1" applyFont="1" applyFill="1" applyBorder="1" applyAlignment="1" applyProtection="1">
      <alignment horizontal="center" vertical="center"/>
    </xf>
    <xf numFmtId="0" fontId="5" fillId="22" borderId="137" xfId="0" applyNumberFormat="1" applyFont="1" applyFill="1" applyBorder="1" applyAlignment="1" applyProtection="1">
      <alignment horizontal="left" vertical="center" wrapText="1"/>
    </xf>
    <xf numFmtId="0" fontId="11" fillId="22" borderId="137" xfId="3" applyNumberFormat="1" applyFont="1" applyFill="1" applyBorder="1" applyAlignment="1" applyProtection="1">
      <alignment horizontal="center" vertical="center"/>
    </xf>
    <xf numFmtId="0" fontId="13" fillId="0" borderId="137" xfId="3" applyNumberFormat="1" applyFont="1" applyFill="1" applyBorder="1" applyAlignment="1" applyProtection="1">
      <alignment horizontal="left" vertical="center" wrapText="1"/>
    </xf>
    <xf numFmtId="0" fontId="11" fillId="0" borderId="137" xfId="3" applyNumberFormat="1" applyFont="1" applyFill="1" applyBorder="1" applyAlignment="1" applyProtection="1">
      <alignment horizontal="left" vertical="center" wrapText="1"/>
    </xf>
    <xf numFmtId="3" fontId="41" fillId="0" borderId="137" xfId="3" applyNumberFormat="1" applyFont="1" applyFill="1" applyBorder="1" applyAlignment="1" applyProtection="1">
      <alignment horizontal="right" vertical="center"/>
    </xf>
    <xf numFmtId="3" fontId="41" fillId="0" borderId="147" xfId="3" applyNumberFormat="1" applyFont="1" applyFill="1" applyBorder="1" applyAlignment="1" applyProtection="1">
      <alignment horizontal="right" vertical="center"/>
    </xf>
    <xf numFmtId="0" fontId="5" fillId="22" borderId="2" xfId="0" applyNumberFormat="1" applyFont="1" applyFill="1" applyBorder="1" applyAlignment="1" applyProtection="1">
      <alignment horizontal="center" vertical="center"/>
    </xf>
    <xf numFmtId="0" fontId="5" fillId="22" borderId="2" xfId="0" applyNumberFormat="1" applyFont="1" applyFill="1" applyBorder="1" applyAlignment="1" applyProtection="1">
      <alignment horizontal="left" vertical="center" wrapText="1"/>
    </xf>
    <xf numFmtId="0" fontId="11" fillId="22" borderId="2" xfId="3" applyNumberFormat="1" applyFont="1" applyFill="1" applyBorder="1" applyAlignment="1" applyProtection="1">
      <alignment horizontal="center" vertical="center"/>
    </xf>
    <xf numFmtId="0" fontId="13" fillId="0" borderId="2" xfId="3" applyNumberFormat="1" applyFont="1" applyFill="1" applyBorder="1" applyAlignment="1" applyProtection="1">
      <alignment horizontal="left" vertical="center" wrapText="1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3" fontId="13" fillId="0" borderId="2" xfId="3" applyNumberFormat="1" applyFont="1" applyFill="1" applyBorder="1" applyAlignment="1" applyProtection="1">
      <alignment horizontal="right" vertical="center"/>
    </xf>
    <xf numFmtId="0" fontId="5" fillId="0" borderId="2" xfId="3" applyNumberFormat="1" applyFont="1" applyFill="1" applyBorder="1" applyAlignment="1" applyProtection="1">
      <alignment horizontal="left" vertical="top"/>
    </xf>
    <xf numFmtId="0" fontId="42" fillId="22" borderId="5" xfId="0" applyNumberFormat="1" applyFont="1" applyFill="1" applyBorder="1" applyAlignment="1" applyProtection="1">
      <alignment horizontal="center" vertical="center" wrapText="1"/>
    </xf>
    <xf numFmtId="0" fontId="43" fillId="22" borderId="5" xfId="0" applyNumberFormat="1" applyFont="1" applyFill="1" applyBorder="1" applyAlignment="1" applyProtection="1">
      <alignment horizontal="left" vertical="center"/>
    </xf>
    <xf numFmtId="0" fontId="43" fillId="22" borderId="5" xfId="0" applyNumberFormat="1" applyFont="1" applyFill="1" applyBorder="1" applyAlignment="1" applyProtection="1">
      <alignment horizontal="center" vertical="center"/>
    </xf>
    <xf numFmtId="0" fontId="43" fillId="22" borderId="69" xfId="0" applyNumberFormat="1" applyFont="1" applyFill="1" applyBorder="1" applyAlignment="1" applyProtection="1">
      <alignment horizontal="left" vertical="center"/>
    </xf>
    <xf numFmtId="0" fontId="43" fillId="22" borderId="71" xfId="0" applyNumberFormat="1" applyFont="1" applyFill="1" applyBorder="1" applyAlignment="1" applyProtection="1">
      <alignment horizontal="center" vertical="center"/>
    </xf>
    <xf numFmtId="0" fontId="43" fillId="22" borderId="5" xfId="0" applyNumberFormat="1" applyFont="1" applyFill="1" applyBorder="1" applyAlignment="1" applyProtection="1">
      <alignment horizontal="left" vertical="center"/>
    </xf>
    <xf numFmtId="3" fontId="11" fillId="26" borderId="145" xfId="3" applyNumberFormat="1" applyFont="1" applyFill="1" applyBorder="1" applyAlignment="1" applyProtection="1">
      <alignment horizontal="right" vertical="center"/>
    </xf>
    <xf numFmtId="0" fontId="11" fillId="22" borderId="71" xfId="3" applyNumberFormat="1" applyFont="1" applyFill="1" applyBorder="1" applyAlignment="1" applyProtection="1">
      <alignment vertical="center" wrapText="1"/>
    </xf>
    <xf numFmtId="0" fontId="15" fillId="22" borderId="150" xfId="3" applyNumberFormat="1" applyFont="1" applyFill="1" applyBorder="1" applyAlignment="1" applyProtection="1">
      <alignment horizontal="left" vertical="center"/>
    </xf>
    <xf numFmtId="0" fontId="35" fillId="22" borderId="151" xfId="3" applyNumberFormat="1" applyFont="1" applyFill="1" applyBorder="1" applyAlignment="1" applyProtection="1">
      <alignment horizontal="center" vertical="center"/>
    </xf>
    <xf numFmtId="0" fontId="18" fillId="22" borderId="71" xfId="3" applyNumberFormat="1" applyFont="1" applyFill="1" applyBorder="1" applyAlignment="1" applyProtection="1">
      <alignment horizontal="center" vertical="center"/>
    </xf>
    <xf numFmtId="0" fontId="11" fillId="22" borderId="152" xfId="3" applyNumberFormat="1" applyFont="1" applyFill="1" applyBorder="1" applyAlignment="1" applyProtection="1">
      <alignment horizontal="center" vertical="center"/>
    </xf>
    <xf numFmtId="0" fontId="11" fillId="22" borderId="153" xfId="3" applyNumberFormat="1" applyFont="1" applyFill="1" applyBorder="1" applyAlignment="1" applyProtection="1">
      <alignment horizontal="center" vertical="center"/>
    </xf>
    <xf numFmtId="0" fontId="11" fillId="22" borderId="153" xfId="3" applyNumberFormat="1" applyFont="1" applyFill="1" applyBorder="1" applyAlignment="1" applyProtection="1">
      <alignment vertical="center" wrapText="1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30" fillId="0" borderId="2" xfId="3" applyNumberFormat="1" applyFont="1" applyFill="1" applyBorder="1" applyAlignment="1" applyProtection="1">
      <alignment horizontal="center" vertical="center"/>
    </xf>
    <xf numFmtId="0" fontId="30" fillId="0" borderId="2" xfId="3" applyNumberFormat="1" applyFont="1" applyFill="1" applyBorder="1" applyAlignment="1" applyProtection="1">
      <alignment horizontal="left" vertical="top"/>
    </xf>
    <xf numFmtId="0" fontId="13" fillId="23" borderId="154" xfId="3" applyNumberFormat="1" applyFont="1" applyFill="1" applyBorder="1" applyAlignment="1" applyProtection="1">
      <alignment horizontal="center" vertical="center" wrapText="1"/>
    </xf>
    <xf numFmtId="0" fontId="13" fillId="23" borderId="155" xfId="3" applyNumberFormat="1" applyFont="1" applyFill="1" applyBorder="1" applyAlignment="1" applyProtection="1">
      <alignment horizontal="center" vertical="center" wrapText="1"/>
    </xf>
    <xf numFmtId="0" fontId="13" fillId="23" borderId="155" xfId="3" applyNumberFormat="1" applyFont="1" applyFill="1" applyBorder="1" applyAlignment="1" applyProtection="1">
      <alignment horizontal="center" vertical="center"/>
    </xf>
    <xf numFmtId="0" fontId="13" fillId="23" borderId="156" xfId="3" applyNumberFormat="1" applyFont="1" applyFill="1" applyBorder="1" applyAlignment="1" applyProtection="1">
      <alignment horizontal="center" vertical="center"/>
    </xf>
    <xf numFmtId="0" fontId="13" fillId="23" borderId="157" xfId="3" applyNumberFormat="1" applyFont="1" applyFill="1" applyBorder="1" applyAlignment="1" applyProtection="1">
      <alignment horizontal="center" vertical="center"/>
    </xf>
    <xf numFmtId="0" fontId="31" fillId="22" borderId="159" xfId="3" applyNumberFormat="1" applyFont="1" applyFill="1" applyBorder="1" applyAlignment="1" applyProtection="1">
      <alignment horizontal="center" vertical="center"/>
    </xf>
    <xf numFmtId="0" fontId="31" fillId="22" borderId="160" xfId="3" applyNumberFormat="1" applyFont="1" applyFill="1" applyBorder="1" applyAlignment="1" applyProtection="1">
      <alignment horizontal="center" vertical="center"/>
    </xf>
    <xf numFmtId="0" fontId="18" fillId="22" borderId="158" xfId="3" applyNumberFormat="1" applyFont="1" applyFill="1" applyBorder="1" applyAlignment="1" applyProtection="1">
      <alignment horizontal="center" vertical="center" wrapText="1"/>
    </xf>
    <xf numFmtId="0" fontId="32" fillId="22" borderId="160" xfId="3" applyNumberFormat="1" applyFont="1" applyFill="1" applyBorder="1" applyAlignment="1" applyProtection="1">
      <alignment horizontal="center" vertical="center"/>
    </xf>
    <xf numFmtId="0" fontId="15" fillId="22" borderId="161" xfId="3" applyNumberFormat="1" applyFont="1" applyFill="1" applyBorder="1" applyAlignment="1" applyProtection="1">
      <alignment horizontal="left" vertical="center"/>
    </xf>
    <xf numFmtId="0" fontId="33" fillId="22" borderId="158" xfId="3" applyNumberFormat="1" applyFont="1" applyFill="1" applyBorder="1" applyAlignment="1" applyProtection="1">
      <alignment horizontal="center" vertical="center" wrapText="1"/>
    </xf>
    <xf numFmtId="0" fontId="5" fillId="22" borderId="162" xfId="3" applyNumberFormat="1" applyFont="1" applyFill="1" applyBorder="1" applyAlignment="1" applyProtection="1">
      <alignment horizontal="left" vertical="center" wrapText="1"/>
    </xf>
    <xf numFmtId="0" fontId="33" fillId="22" borderId="163" xfId="3" applyNumberFormat="1" applyFont="1" applyFill="1" applyBorder="1" applyAlignment="1" applyProtection="1">
      <alignment horizontal="center" vertical="center" wrapText="1"/>
    </xf>
    <xf numFmtId="0" fontId="5" fillId="22" borderId="164" xfId="3" applyNumberFormat="1" applyFont="1" applyFill="1" applyBorder="1" applyAlignment="1" applyProtection="1">
      <alignment horizontal="left" vertical="center" wrapText="1"/>
    </xf>
    <xf numFmtId="0" fontId="35" fillId="22" borderId="165" xfId="3" applyNumberFormat="1" applyFont="1" applyFill="1" applyBorder="1" applyAlignment="1" applyProtection="1">
      <alignment horizontal="center" vertical="center"/>
    </xf>
    <xf numFmtId="0" fontId="36" fillId="22" borderId="166" xfId="3" applyNumberFormat="1" applyFont="1" applyFill="1" applyBorder="1" applyAlignment="1" applyProtection="1">
      <alignment horizontal="left" vertical="center"/>
    </xf>
    <xf numFmtId="0" fontId="18" fillId="22" borderId="167" xfId="3" applyNumberFormat="1" applyFont="1" applyFill="1" applyBorder="1" applyAlignment="1" applyProtection="1">
      <alignment horizontal="center" vertical="center" wrapText="1"/>
    </xf>
    <xf numFmtId="0" fontId="3" fillId="22" borderId="167" xfId="3" applyFont="1" applyFill="1" applyBorder="1" applyAlignment="1" applyProtection="1">
      <alignment horizontal="center"/>
      <protection locked="0"/>
    </xf>
    <xf numFmtId="9" fontId="11" fillId="22" borderId="168" xfId="2" applyFont="1" applyFill="1" applyBorder="1" applyAlignment="1" applyProtection="1">
      <alignment horizontal="right" vertical="center"/>
    </xf>
    <xf numFmtId="0" fontId="37" fillId="22" borderId="167" xfId="3" applyNumberFormat="1" applyFont="1" applyFill="1" applyBorder="1" applyAlignment="1" applyProtection="1">
      <alignment horizontal="center" vertical="center"/>
    </xf>
    <xf numFmtId="0" fontId="11" fillId="22" borderId="167" xfId="3" applyNumberFormat="1" applyFont="1" applyFill="1" applyBorder="1" applyAlignment="1" applyProtection="1">
      <alignment horizontal="center" vertical="center"/>
    </xf>
    <xf numFmtId="0" fontId="37" fillId="22" borderId="169" xfId="3" applyNumberFormat="1" applyFont="1" applyFill="1" applyBorder="1" applyAlignment="1" applyProtection="1">
      <alignment horizontal="center" vertical="center"/>
    </xf>
    <xf numFmtId="0" fontId="11" fillId="22" borderId="170" xfId="3" applyNumberFormat="1" applyFont="1" applyFill="1" applyBorder="1" applyAlignment="1" applyProtection="1">
      <alignment horizontal="left" vertical="center" wrapText="1"/>
    </xf>
    <xf numFmtId="0" fontId="11" fillId="22" borderId="171" xfId="3" applyNumberFormat="1" applyFont="1" applyFill="1" applyBorder="1" applyAlignment="1" applyProtection="1">
      <alignment horizontal="center" vertical="center"/>
    </xf>
    <xf numFmtId="0" fontId="11" fillId="22" borderId="172" xfId="3" applyNumberFormat="1" applyFont="1" applyFill="1" applyBorder="1" applyAlignment="1" applyProtection="1">
      <alignment horizontal="left" vertical="center"/>
    </xf>
    <xf numFmtId="3" fontId="11" fillId="22" borderId="172" xfId="3" applyNumberFormat="1" applyFont="1" applyFill="1" applyBorder="1" applyAlignment="1" applyProtection="1">
      <alignment horizontal="right" vertical="center" wrapText="1"/>
    </xf>
    <xf numFmtId="3" fontId="11" fillId="22" borderId="172" xfId="3" applyNumberFormat="1" applyFont="1" applyFill="1" applyBorder="1" applyAlignment="1" applyProtection="1">
      <alignment horizontal="right" vertical="center"/>
    </xf>
    <xf numFmtId="9" fontId="11" fillId="22" borderId="173" xfId="2" applyFont="1" applyFill="1" applyBorder="1" applyAlignment="1" applyProtection="1">
      <alignment horizontal="right" vertical="center"/>
    </xf>
    <xf numFmtId="0" fontId="31" fillId="22" borderId="174" xfId="3" applyNumberFormat="1" applyFont="1" applyFill="1" applyBorder="1" applyAlignment="1" applyProtection="1">
      <alignment horizontal="center" vertical="center" wrapText="1"/>
    </xf>
    <xf numFmtId="0" fontId="5" fillId="22" borderId="175" xfId="3" applyNumberFormat="1" applyFont="1" applyFill="1" applyBorder="1" applyAlignment="1" applyProtection="1">
      <alignment horizontal="left" vertical="center" wrapText="1"/>
    </xf>
    <xf numFmtId="0" fontId="5" fillId="22" borderId="176" xfId="3" applyNumberFormat="1" applyFont="1" applyFill="1" applyBorder="1" applyAlignment="1" applyProtection="1">
      <alignment horizontal="left" vertical="center" wrapText="1"/>
    </xf>
    <xf numFmtId="0" fontId="13" fillId="23" borderId="177" xfId="3" applyNumberFormat="1" applyFont="1" applyFill="1" applyBorder="1" applyAlignment="1" applyProtection="1">
      <alignment horizontal="center" vertical="center" wrapText="1"/>
    </xf>
    <xf numFmtId="0" fontId="13" fillId="23" borderId="178" xfId="3" applyNumberFormat="1" applyFont="1" applyFill="1" applyBorder="1" applyAlignment="1" applyProtection="1">
      <alignment horizontal="center" vertical="center" wrapText="1"/>
    </xf>
    <xf numFmtId="0" fontId="13" fillId="23" borderId="178" xfId="3" applyNumberFormat="1" applyFont="1" applyFill="1" applyBorder="1" applyAlignment="1" applyProtection="1">
      <alignment horizontal="center" vertical="center"/>
    </xf>
    <xf numFmtId="0" fontId="13" fillId="23" borderId="179" xfId="3" applyNumberFormat="1" applyFont="1" applyFill="1" applyBorder="1" applyAlignment="1" applyProtection="1">
      <alignment horizontal="center" vertical="center"/>
    </xf>
    <xf numFmtId="0" fontId="13" fillId="23" borderId="180" xfId="3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O42"/>
  <sheetViews>
    <sheetView topLeftCell="A22" workbookViewId="0">
      <selection activeCell="Q22" sqref="Q22"/>
    </sheetView>
  </sheetViews>
  <sheetFormatPr defaultRowHeight="15" x14ac:dyDescent="0.25"/>
  <cols>
    <col min="1" max="2" width="3.28515625" style="4" customWidth="1"/>
    <col min="3" max="3" width="11.7109375" style="4" customWidth="1"/>
    <col min="4" max="4" width="51.7109375" style="4" customWidth="1"/>
    <col min="5" max="5" width="16.28515625" style="4" customWidth="1"/>
    <col min="6" max="6" width="11.140625" style="4" customWidth="1"/>
    <col min="7" max="7" width="13" style="4" customWidth="1"/>
    <col min="8" max="8" width="16.42578125" style="4" customWidth="1"/>
    <col min="9" max="9" width="14" style="4" customWidth="1"/>
    <col min="10" max="10" width="11.140625" style="4" customWidth="1"/>
    <col min="11" max="11" width="15.85546875" style="4" customWidth="1"/>
    <col min="12" max="12" width="16.28515625" style="4" customWidth="1"/>
    <col min="13" max="13" width="11.140625" style="4" customWidth="1"/>
    <col min="14" max="14" width="15" style="4" customWidth="1"/>
    <col min="15" max="15" width="11.7109375" style="4" customWidth="1"/>
    <col min="16" max="16384" width="9.140625" style="4"/>
  </cols>
  <sheetData>
    <row r="1" spans="1:15" x14ac:dyDescent="0.25">
      <c r="A1" s="2"/>
      <c r="B1" s="229" t="s">
        <v>239</v>
      </c>
      <c r="C1" s="229"/>
      <c r="D1" s="229"/>
      <c r="E1" s="229"/>
      <c r="F1" s="229"/>
      <c r="G1" s="229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30" t="s">
        <v>39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x14ac:dyDescent="0.25">
      <c r="A3" s="2"/>
      <c r="B3" s="231" t="s">
        <v>240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5" ht="15.75" thickBot="1" x14ac:dyDescent="0.3">
      <c r="A4" s="2"/>
      <c r="B4" s="232" t="s">
        <v>40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15" ht="15.75" thickTop="1" x14ac:dyDescent="0.25">
      <c r="A5" s="3"/>
      <c r="B5" s="233" t="s">
        <v>41</v>
      </c>
      <c r="C5" s="233"/>
      <c r="D5" s="234"/>
      <c r="E5" s="234"/>
      <c r="F5" s="234"/>
      <c r="G5" s="235" t="s">
        <v>42</v>
      </c>
      <c r="H5" s="235"/>
      <c r="I5" s="235"/>
      <c r="J5" s="235"/>
      <c r="K5" s="236"/>
      <c r="L5" s="236"/>
      <c r="M5" s="236"/>
      <c r="N5" s="236"/>
      <c r="O5" s="236"/>
    </row>
    <row r="6" spans="1:15" ht="15.75" thickBot="1" x14ac:dyDescent="0.3">
      <c r="A6" s="2"/>
      <c r="B6" s="240" t="s">
        <v>43</v>
      </c>
      <c r="C6" s="241"/>
      <c r="D6" s="241"/>
      <c r="E6" s="242" t="s">
        <v>44</v>
      </c>
      <c r="F6" s="242"/>
      <c r="G6" s="242"/>
      <c r="H6" s="242"/>
      <c r="I6" s="242"/>
      <c r="J6" s="242"/>
      <c r="K6" s="242"/>
      <c r="L6" s="242"/>
      <c r="M6" s="242"/>
      <c r="N6" s="242"/>
      <c r="O6" s="243"/>
    </row>
    <row r="7" spans="1:15" ht="19.5" thickTop="1" thickBot="1" x14ac:dyDescent="0.3">
      <c r="A7" s="2"/>
      <c r="B7" s="240"/>
      <c r="C7" s="241"/>
      <c r="D7" s="241"/>
      <c r="E7" s="244" t="s">
        <v>236</v>
      </c>
      <c r="F7" s="244"/>
      <c r="G7" s="244" t="s">
        <v>4</v>
      </c>
      <c r="H7" s="244"/>
      <c r="I7" s="244" t="s">
        <v>4</v>
      </c>
      <c r="J7" s="244"/>
      <c r="K7" s="118" t="s">
        <v>4</v>
      </c>
      <c r="L7" s="245" t="s">
        <v>4</v>
      </c>
      <c r="M7" s="245"/>
      <c r="N7" s="246" t="s">
        <v>45</v>
      </c>
      <c r="O7" s="247" t="s">
        <v>46</v>
      </c>
    </row>
    <row r="8" spans="1:15" ht="37.5" thickTop="1" thickBot="1" x14ac:dyDescent="0.3">
      <c r="A8" s="2"/>
      <c r="B8" s="240"/>
      <c r="C8" s="241"/>
      <c r="D8" s="241"/>
      <c r="E8" s="5" t="s">
        <v>47</v>
      </c>
      <c r="F8" s="6" t="s">
        <v>48</v>
      </c>
      <c r="G8" s="7" t="s">
        <v>232</v>
      </c>
      <c r="H8" s="8" t="s">
        <v>48</v>
      </c>
      <c r="I8" s="7" t="s">
        <v>233</v>
      </c>
      <c r="J8" s="8" t="s">
        <v>48</v>
      </c>
      <c r="K8" s="9" t="s">
        <v>49</v>
      </c>
      <c r="L8" s="7" t="s">
        <v>50</v>
      </c>
      <c r="M8" s="8" t="s">
        <v>48</v>
      </c>
      <c r="N8" s="246"/>
      <c r="O8" s="247"/>
    </row>
    <row r="9" spans="1:15" ht="16.5" thickTop="1" thickBot="1" x14ac:dyDescent="0.3">
      <c r="A9" s="2"/>
      <c r="B9" s="240"/>
      <c r="C9" s="241"/>
      <c r="D9" s="241"/>
      <c r="E9" s="10" t="s">
        <v>51</v>
      </c>
      <c r="F9" s="10" t="s">
        <v>52</v>
      </c>
      <c r="G9" s="10" t="s">
        <v>53</v>
      </c>
      <c r="H9" s="10" t="s">
        <v>54</v>
      </c>
      <c r="I9" s="10" t="s">
        <v>55</v>
      </c>
      <c r="J9" s="10" t="s">
        <v>56</v>
      </c>
      <c r="K9" s="10" t="s">
        <v>57</v>
      </c>
      <c r="L9" s="10" t="s">
        <v>58</v>
      </c>
      <c r="M9" s="10" t="s">
        <v>59</v>
      </c>
      <c r="N9" s="10" t="s">
        <v>60</v>
      </c>
      <c r="O9" s="123" t="s">
        <v>61</v>
      </c>
    </row>
    <row r="10" spans="1:15" ht="15.75" thickTop="1" x14ac:dyDescent="0.25">
      <c r="A10" s="2"/>
      <c r="B10" s="237" t="s">
        <v>62</v>
      </c>
      <c r="C10" s="237"/>
      <c r="D10" s="237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24"/>
    </row>
    <row r="11" spans="1:15" x14ac:dyDescent="0.25">
      <c r="A11" s="2"/>
      <c r="B11" s="238" t="s">
        <v>63</v>
      </c>
      <c r="C11" s="238"/>
      <c r="D11" s="14" t="s">
        <v>64</v>
      </c>
      <c r="E11" s="11"/>
      <c r="F11" s="12"/>
      <c r="G11" s="11"/>
      <c r="H11" s="12"/>
      <c r="I11" s="11"/>
      <c r="J11" s="12"/>
      <c r="K11" s="15"/>
      <c r="L11" s="11"/>
      <c r="M11" s="12"/>
      <c r="N11" s="11"/>
      <c r="O11" s="124"/>
    </row>
    <row r="12" spans="1:15" x14ac:dyDescent="0.25">
      <c r="A12" s="2"/>
      <c r="B12" s="239" t="s">
        <v>210</v>
      </c>
      <c r="C12" s="239"/>
      <c r="D12" s="87" t="s">
        <v>211</v>
      </c>
      <c r="E12" s="17">
        <f>E33</f>
        <v>61281</v>
      </c>
      <c r="F12" s="18">
        <v>1</v>
      </c>
      <c r="G12" s="17">
        <f>G33</f>
        <v>68200</v>
      </c>
      <c r="H12" s="18">
        <v>1</v>
      </c>
      <c r="I12" s="17">
        <f>I33</f>
        <v>68500</v>
      </c>
      <c r="J12" s="18">
        <v>1</v>
      </c>
      <c r="K12" s="17">
        <f>K33</f>
        <v>300</v>
      </c>
      <c r="L12" s="17">
        <f>L33</f>
        <v>40215</v>
      </c>
      <c r="M12" s="18">
        <v>1</v>
      </c>
      <c r="N12" s="17">
        <f>SUM(I12-L12)</f>
        <v>28285</v>
      </c>
      <c r="O12" s="19">
        <f>SUM(L12/I12)</f>
        <v>0.58708029197080291</v>
      </c>
    </row>
    <row r="13" spans="1:15" ht="25.5" x14ac:dyDescent="0.25">
      <c r="A13" s="2"/>
      <c r="B13" s="250"/>
      <c r="C13" s="250"/>
      <c r="D13" s="20" t="s">
        <v>65</v>
      </c>
      <c r="E13" s="21">
        <f>E12</f>
        <v>61281</v>
      </c>
      <c r="F13" s="22">
        <f t="shared" ref="F13:O13" si="0">F12</f>
        <v>1</v>
      </c>
      <c r="G13" s="21">
        <f>G12</f>
        <v>68200</v>
      </c>
      <c r="H13" s="22">
        <f t="shared" si="0"/>
        <v>1</v>
      </c>
      <c r="I13" s="21">
        <f>I12</f>
        <v>68500</v>
      </c>
      <c r="J13" s="22">
        <f t="shared" si="0"/>
        <v>1</v>
      </c>
      <c r="K13" s="21">
        <f>K12</f>
        <v>300</v>
      </c>
      <c r="L13" s="21">
        <f t="shared" si="0"/>
        <v>40215</v>
      </c>
      <c r="M13" s="22">
        <f t="shared" si="0"/>
        <v>1</v>
      </c>
      <c r="N13" s="21">
        <f t="shared" si="0"/>
        <v>28285</v>
      </c>
      <c r="O13" s="125">
        <f t="shared" si="0"/>
        <v>0.58708029197080291</v>
      </c>
    </row>
    <row r="14" spans="1:15" x14ac:dyDescent="0.25">
      <c r="A14" s="2"/>
      <c r="B14" s="250"/>
      <c r="C14" s="250"/>
      <c r="D14" s="20" t="s">
        <v>66</v>
      </c>
      <c r="E14" s="109">
        <f>E34</f>
        <v>147</v>
      </c>
      <c r="F14" s="21"/>
      <c r="G14" s="23">
        <v>250</v>
      </c>
      <c r="H14" s="21"/>
      <c r="I14" s="23">
        <v>250</v>
      </c>
      <c r="J14" s="21"/>
      <c r="K14" s="23">
        <v>0</v>
      </c>
      <c r="L14" s="23">
        <f>L34</f>
        <v>0</v>
      </c>
      <c r="M14" s="21"/>
      <c r="N14" s="23"/>
      <c r="O14" s="24"/>
    </row>
    <row r="15" spans="1:15" ht="15.75" thickBot="1" x14ac:dyDescent="0.3">
      <c r="A15" s="2"/>
      <c r="B15" s="250"/>
      <c r="C15" s="250"/>
      <c r="D15" s="20" t="s">
        <v>67</v>
      </c>
      <c r="E15" s="21">
        <f>E14+E13</f>
        <v>61428</v>
      </c>
      <c r="F15" s="21"/>
      <c r="G15" s="21">
        <f>G14+G13</f>
        <v>68450</v>
      </c>
      <c r="H15" s="21"/>
      <c r="I15" s="21">
        <f>I14+I13</f>
        <v>68750</v>
      </c>
      <c r="J15" s="21"/>
      <c r="K15" s="23">
        <v>0</v>
      </c>
      <c r="L15" s="21">
        <f>L14+L13</f>
        <v>40215</v>
      </c>
      <c r="M15" s="21"/>
      <c r="N15" s="23"/>
      <c r="O15" s="24"/>
    </row>
    <row r="16" spans="1:15" ht="15.75" thickTop="1" x14ac:dyDescent="0.25">
      <c r="A16" s="2"/>
      <c r="B16" s="251" t="s">
        <v>68</v>
      </c>
      <c r="C16" s="251"/>
      <c r="D16" s="251"/>
      <c r="E16" s="25"/>
      <c r="F16" s="26"/>
      <c r="G16" s="25"/>
      <c r="H16" s="26"/>
      <c r="I16" s="25"/>
      <c r="J16" s="26"/>
      <c r="K16" s="27"/>
      <c r="L16" s="25"/>
      <c r="M16" s="26"/>
      <c r="N16" s="25"/>
      <c r="O16" s="126"/>
    </row>
    <row r="17" spans="1:15" x14ac:dyDescent="0.25">
      <c r="A17" s="2"/>
      <c r="B17" s="238" t="s">
        <v>69</v>
      </c>
      <c r="C17" s="238"/>
      <c r="D17" s="14" t="s">
        <v>64</v>
      </c>
      <c r="E17" s="11"/>
      <c r="F17" s="12"/>
      <c r="G17" s="11"/>
      <c r="H17" s="12"/>
      <c r="I17" s="11"/>
      <c r="J17" s="12"/>
      <c r="K17" s="15"/>
      <c r="L17" s="11"/>
      <c r="M17" s="12"/>
      <c r="N17" s="11"/>
      <c r="O17" s="124"/>
    </row>
    <row r="18" spans="1:15" x14ac:dyDescent="0.25">
      <c r="A18" s="2"/>
      <c r="B18" s="248" t="s">
        <v>9</v>
      </c>
      <c r="C18" s="249"/>
      <c r="D18" s="28" t="s">
        <v>70</v>
      </c>
      <c r="E18" s="29">
        <v>48952</v>
      </c>
      <c r="F18" s="30">
        <f>SUM(E18/E35)</f>
        <v>0.79690043628312823</v>
      </c>
      <c r="G18" s="29">
        <v>51500</v>
      </c>
      <c r="H18" s="30">
        <f>G18/G33</f>
        <v>0.75513196480938416</v>
      </c>
      <c r="I18" s="31">
        <v>51500</v>
      </c>
      <c r="J18" s="30">
        <f>SUM(I18/I33)</f>
        <v>0.75182481751824815</v>
      </c>
      <c r="K18" s="29">
        <f>SUM(I18-G18)</f>
        <v>0</v>
      </c>
      <c r="L18" s="31">
        <v>32221</v>
      </c>
      <c r="M18" s="30">
        <f>SUM(L18/L35)</f>
        <v>0.80121845082680587</v>
      </c>
      <c r="N18" s="29">
        <f>SUM(I18-L18)</f>
        <v>19279</v>
      </c>
      <c r="O18" s="127">
        <f>SUM(L18/I18)</f>
        <v>0.62565048543689317</v>
      </c>
    </row>
    <row r="19" spans="1:15" x14ac:dyDescent="0.25">
      <c r="A19" s="2"/>
      <c r="B19" s="248" t="s">
        <v>10</v>
      </c>
      <c r="C19" s="249"/>
      <c r="D19" s="28" t="s">
        <v>71</v>
      </c>
      <c r="E19" s="29">
        <v>5605</v>
      </c>
      <c r="F19" s="30">
        <f>SUM(E19/E35)</f>
        <v>9.1245034837533379E-2</v>
      </c>
      <c r="G19" s="29">
        <v>7300</v>
      </c>
      <c r="H19" s="30">
        <f>G19/G33</f>
        <v>0.10703812316715543</v>
      </c>
      <c r="I19" s="31">
        <v>7300</v>
      </c>
      <c r="J19" s="30">
        <f>SUM(I19/I33)</f>
        <v>0.10656934306569343</v>
      </c>
      <c r="K19" s="29">
        <f t="shared" ref="K19:K24" si="1">SUM(I19-G19)</f>
        <v>0</v>
      </c>
      <c r="L19" s="31">
        <v>4031</v>
      </c>
      <c r="M19" s="30">
        <f>L19/L35</f>
        <v>0.10023623026233992</v>
      </c>
      <c r="N19" s="29">
        <f t="shared" ref="N19:N24" si="2">SUM(I19-L19)</f>
        <v>3269</v>
      </c>
      <c r="O19" s="127">
        <f>SUM(L19/I19)</f>
        <v>0.55219178082191778</v>
      </c>
    </row>
    <row r="20" spans="1:15" x14ac:dyDescent="0.25">
      <c r="A20" s="2"/>
      <c r="B20" s="248" t="s">
        <v>11</v>
      </c>
      <c r="C20" s="249"/>
      <c r="D20" s="28" t="s">
        <v>72</v>
      </c>
      <c r="E20" s="29">
        <v>6374</v>
      </c>
      <c r="F20" s="30">
        <f>SUM(E20/E35)</f>
        <v>0.10376375594191574</v>
      </c>
      <c r="G20" s="29">
        <v>8400</v>
      </c>
      <c r="H20" s="30">
        <f>G20/G33</f>
        <v>0.12316715542521994</v>
      </c>
      <c r="I20" s="31">
        <v>8700</v>
      </c>
      <c r="J20" s="30">
        <f>SUM(I20/I33)</f>
        <v>0.12700729927007298</v>
      </c>
      <c r="K20" s="29">
        <v>300</v>
      </c>
      <c r="L20" s="31">
        <v>3963</v>
      </c>
      <c r="M20" s="30">
        <f>L20/L35</f>
        <v>9.8545318910854163E-2</v>
      </c>
      <c r="N20" s="29">
        <f>SUM(I20-L20)</f>
        <v>4737</v>
      </c>
      <c r="O20" s="127">
        <f>SUM(L20/I20)</f>
        <v>0.45551724137931032</v>
      </c>
    </row>
    <row r="21" spans="1:15" x14ac:dyDescent="0.25">
      <c r="A21" s="2"/>
      <c r="B21" s="248" t="s">
        <v>12</v>
      </c>
      <c r="C21" s="249"/>
      <c r="D21" s="28" t="s">
        <v>73</v>
      </c>
      <c r="E21" s="29">
        <v>0</v>
      </c>
      <c r="F21" s="30">
        <v>0</v>
      </c>
      <c r="G21" s="29">
        <v>0</v>
      </c>
      <c r="H21" s="29">
        <v>0</v>
      </c>
      <c r="I21" s="31"/>
      <c r="J21" s="29">
        <v>0</v>
      </c>
      <c r="K21" s="29">
        <f>SUM(I21-G21)</f>
        <v>0</v>
      </c>
      <c r="L21" s="31">
        <v>0</v>
      </c>
      <c r="M21" s="29">
        <v>0</v>
      </c>
      <c r="N21" s="29">
        <f>SUM(I21-L21)</f>
        <v>0</v>
      </c>
      <c r="O21" s="127"/>
    </row>
    <row r="22" spans="1:15" x14ac:dyDescent="0.25">
      <c r="A22" s="2"/>
      <c r="B22" s="248" t="s">
        <v>13</v>
      </c>
      <c r="C22" s="249"/>
      <c r="D22" s="28" t="s">
        <v>74</v>
      </c>
      <c r="E22" s="29">
        <v>0</v>
      </c>
      <c r="F22" s="30">
        <v>0</v>
      </c>
      <c r="G22" s="29">
        <v>0</v>
      </c>
      <c r="H22" s="29">
        <v>0</v>
      </c>
      <c r="I22" s="31">
        <v>0</v>
      </c>
      <c r="J22" s="29">
        <v>0</v>
      </c>
      <c r="K22" s="29">
        <f t="shared" si="1"/>
        <v>0</v>
      </c>
      <c r="L22" s="31">
        <v>0</v>
      </c>
      <c r="M22" s="29">
        <v>0</v>
      </c>
      <c r="N22" s="29">
        <f t="shared" si="2"/>
        <v>0</v>
      </c>
      <c r="O22" s="127"/>
    </row>
    <row r="23" spans="1:15" x14ac:dyDescent="0.25">
      <c r="A23" s="2"/>
      <c r="B23" s="248" t="s">
        <v>14</v>
      </c>
      <c r="C23" s="249"/>
      <c r="D23" s="28" t="s">
        <v>75</v>
      </c>
      <c r="E23" s="29">
        <v>0</v>
      </c>
      <c r="F23" s="30">
        <v>0</v>
      </c>
      <c r="G23" s="29">
        <v>0</v>
      </c>
      <c r="H23" s="29">
        <v>0</v>
      </c>
      <c r="I23" s="31">
        <v>0</v>
      </c>
      <c r="J23" s="29">
        <v>0</v>
      </c>
      <c r="K23" s="29">
        <f t="shared" si="1"/>
        <v>0</v>
      </c>
      <c r="L23" s="31">
        <v>0</v>
      </c>
      <c r="M23" s="29">
        <v>0</v>
      </c>
      <c r="N23" s="29">
        <f t="shared" si="2"/>
        <v>0</v>
      </c>
      <c r="O23" s="127"/>
    </row>
    <row r="24" spans="1:15" x14ac:dyDescent="0.25">
      <c r="A24" s="2"/>
      <c r="B24" s="248" t="s">
        <v>15</v>
      </c>
      <c r="C24" s="249"/>
      <c r="D24" s="28" t="s">
        <v>76</v>
      </c>
      <c r="E24" s="29">
        <v>150</v>
      </c>
      <c r="F24" s="30">
        <f>SUM(E24/E35)</f>
        <v>2.441883180308654E-3</v>
      </c>
      <c r="G24" s="29">
        <v>0</v>
      </c>
      <c r="H24" s="32">
        <f>G24/G33</f>
        <v>0</v>
      </c>
      <c r="I24" s="31">
        <v>0</v>
      </c>
      <c r="J24" s="29">
        <f>SUM(I24/I33)</f>
        <v>0</v>
      </c>
      <c r="K24" s="29">
        <f t="shared" si="1"/>
        <v>0</v>
      </c>
      <c r="L24" s="31">
        <v>0</v>
      </c>
      <c r="M24" s="29">
        <v>0.1</v>
      </c>
      <c r="N24" s="29">
        <f t="shared" si="2"/>
        <v>0</v>
      </c>
      <c r="O24" s="127"/>
    </row>
    <row r="25" spans="1:15" x14ac:dyDescent="0.25">
      <c r="A25" s="2"/>
      <c r="B25" s="248"/>
      <c r="C25" s="249"/>
      <c r="D25" s="33" t="s">
        <v>77</v>
      </c>
      <c r="E25" s="34">
        <f>SUM(E18:E24)</f>
        <v>61081</v>
      </c>
      <c r="F25" s="35">
        <f>E25/E35</f>
        <v>0.99435111024288603</v>
      </c>
      <c r="G25" s="36">
        <f>SUM(G18:G24)</f>
        <v>67200</v>
      </c>
      <c r="H25" s="35">
        <f>G25/G33</f>
        <v>0.98533724340175954</v>
      </c>
      <c r="I25" s="37">
        <f>SUM(I18:I24)</f>
        <v>67500</v>
      </c>
      <c r="J25" s="35">
        <f>I25/I33</f>
        <v>0.98540145985401462</v>
      </c>
      <c r="K25" s="36">
        <f>SUM(K18:K24)</f>
        <v>300</v>
      </c>
      <c r="L25" s="34">
        <f>SUM(L18:L24)</f>
        <v>40215</v>
      </c>
      <c r="M25" s="35">
        <f>L25/L35</f>
        <v>1</v>
      </c>
      <c r="N25" s="34">
        <f>SUM(N18:N24)</f>
        <v>27285</v>
      </c>
      <c r="O25" s="128">
        <f>L25/I25</f>
        <v>0.59577777777777774</v>
      </c>
    </row>
    <row r="26" spans="1:15" x14ac:dyDescent="0.25">
      <c r="A26" s="2"/>
      <c r="B26" s="248" t="s">
        <v>7</v>
      </c>
      <c r="C26" s="249"/>
      <c r="D26" s="28" t="s">
        <v>78</v>
      </c>
      <c r="E26" s="31">
        <v>0</v>
      </c>
      <c r="F26" s="29">
        <v>0</v>
      </c>
      <c r="G26" s="31">
        <v>1000</v>
      </c>
      <c r="H26" s="29">
        <v>0</v>
      </c>
      <c r="I26" s="32">
        <v>1000</v>
      </c>
      <c r="J26" s="29"/>
      <c r="K26" s="29">
        <f>SUM(I26-G26)</f>
        <v>0</v>
      </c>
      <c r="L26" s="31">
        <v>0</v>
      </c>
      <c r="M26" s="29">
        <v>0</v>
      </c>
      <c r="N26" s="31">
        <f>SUM(I26-L26)</f>
        <v>1000</v>
      </c>
      <c r="O26" s="129">
        <v>0</v>
      </c>
    </row>
    <row r="27" spans="1:15" x14ac:dyDescent="0.25">
      <c r="A27" s="2"/>
      <c r="B27" s="248" t="s">
        <v>8</v>
      </c>
      <c r="C27" s="249"/>
      <c r="D27" s="28" t="s">
        <v>79</v>
      </c>
      <c r="E27" s="31">
        <v>200</v>
      </c>
      <c r="F27" s="30">
        <f>SUM(E27/E35)</f>
        <v>3.2558442404115387E-3</v>
      </c>
      <c r="G27" s="29">
        <v>0</v>
      </c>
      <c r="H27" s="30">
        <f>G27/G33</f>
        <v>0</v>
      </c>
      <c r="I27" s="32">
        <v>0</v>
      </c>
      <c r="J27" s="30">
        <f>I27/I33</f>
        <v>0</v>
      </c>
      <c r="K27" s="29">
        <f>SUM(I27-G27)</f>
        <v>0</v>
      </c>
      <c r="L27" s="31">
        <v>0</v>
      </c>
      <c r="M27" s="29">
        <v>0</v>
      </c>
      <c r="N27" s="31">
        <f>SUM(I27-L27)</f>
        <v>0</v>
      </c>
      <c r="O27" s="129" t="e">
        <f>L27/I27</f>
        <v>#DIV/0!</v>
      </c>
    </row>
    <row r="28" spans="1:15" x14ac:dyDescent="0.25">
      <c r="A28" s="2"/>
      <c r="B28" s="248"/>
      <c r="C28" s="249"/>
      <c r="D28" s="33" t="s">
        <v>80</v>
      </c>
      <c r="E28" s="34">
        <f>SUM(E26:E27)</f>
        <v>200</v>
      </c>
      <c r="F28" s="35">
        <f>E28/E35</f>
        <v>3.2558442404115387E-3</v>
      </c>
      <c r="G28" s="36">
        <f>SUM(G26:G27)</f>
        <v>1000</v>
      </c>
      <c r="H28" s="35">
        <f>G28/G33</f>
        <v>1.466275659824047E-2</v>
      </c>
      <c r="I28" s="37">
        <f>SUM(I26:I27)</f>
        <v>1000</v>
      </c>
      <c r="J28" s="36">
        <f>I28/I33</f>
        <v>1.4598540145985401E-2</v>
      </c>
      <c r="K28" s="36">
        <v>0</v>
      </c>
      <c r="L28" s="37">
        <f>SUM(L26:L27)</f>
        <v>0</v>
      </c>
      <c r="M28" s="36">
        <v>0</v>
      </c>
      <c r="N28" s="34">
        <f>SUM(N26:N27)</f>
        <v>1000</v>
      </c>
      <c r="O28" s="130">
        <f>L28/I28</f>
        <v>0</v>
      </c>
    </row>
    <row r="29" spans="1:15" x14ac:dyDescent="0.25">
      <c r="A29" s="2"/>
      <c r="B29" s="248" t="s">
        <v>7</v>
      </c>
      <c r="C29" s="249"/>
      <c r="D29" s="28" t="s">
        <v>78</v>
      </c>
      <c r="E29" s="31">
        <v>0</v>
      </c>
      <c r="F29" s="29">
        <v>0</v>
      </c>
      <c r="G29" s="31">
        <v>0</v>
      </c>
      <c r="H29" s="29">
        <v>0</v>
      </c>
      <c r="I29" s="32">
        <v>0</v>
      </c>
      <c r="J29" s="29">
        <v>0</v>
      </c>
      <c r="K29" s="29">
        <f>SUM(I29-G29)</f>
        <v>0</v>
      </c>
      <c r="L29" s="31">
        <v>0</v>
      </c>
      <c r="M29" s="29">
        <v>0</v>
      </c>
      <c r="N29" s="31">
        <f>SUM(I29-L29)</f>
        <v>0</v>
      </c>
      <c r="O29" s="129">
        <v>0</v>
      </c>
    </row>
    <row r="30" spans="1:15" x14ac:dyDescent="0.25">
      <c r="A30" s="2"/>
      <c r="B30" s="248" t="s">
        <v>8</v>
      </c>
      <c r="C30" s="249"/>
      <c r="D30" s="28" t="s">
        <v>79</v>
      </c>
      <c r="E30" s="31">
        <v>0</v>
      </c>
      <c r="F30" s="29">
        <v>0</v>
      </c>
      <c r="G30" s="31">
        <v>0</v>
      </c>
      <c r="H30" s="29">
        <v>0</v>
      </c>
      <c r="I30" s="32">
        <v>0</v>
      </c>
      <c r="J30" s="29">
        <v>0</v>
      </c>
      <c r="K30" s="29">
        <f>SUM(I30-G30)</f>
        <v>0</v>
      </c>
      <c r="L30" s="31">
        <v>0</v>
      </c>
      <c r="M30" s="29">
        <v>0</v>
      </c>
      <c r="N30" s="31">
        <f>SUM(I30-L30)</f>
        <v>0</v>
      </c>
      <c r="O30" s="129">
        <v>0</v>
      </c>
    </row>
    <row r="31" spans="1:15" x14ac:dyDescent="0.25">
      <c r="A31" s="2"/>
      <c r="B31" s="248"/>
      <c r="C31" s="249"/>
      <c r="D31" s="33" t="s">
        <v>81</v>
      </c>
      <c r="E31" s="34">
        <v>0</v>
      </c>
      <c r="F31" s="36">
        <v>0</v>
      </c>
      <c r="G31" s="34">
        <v>0</v>
      </c>
      <c r="H31" s="36">
        <v>0</v>
      </c>
      <c r="I31" s="37">
        <v>0</v>
      </c>
      <c r="J31" s="36">
        <v>0</v>
      </c>
      <c r="K31" s="36">
        <v>0</v>
      </c>
      <c r="L31" s="34">
        <v>0</v>
      </c>
      <c r="M31" s="36">
        <v>0</v>
      </c>
      <c r="N31" s="34">
        <f>SUM(N29:N30)</f>
        <v>0</v>
      </c>
      <c r="O31" s="130">
        <v>0</v>
      </c>
    </row>
    <row r="32" spans="1:15" x14ac:dyDescent="0.25">
      <c r="A32" s="2"/>
      <c r="B32" s="248"/>
      <c r="C32" s="249"/>
      <c r="D32" s="33" t="s">
        <v>82</v>
      </c>
      <c r="E32" s="34">
        <f>SUM(E29:E31)</f>
        <v>0</v>
      </c>
      <c r="F32" s="36"/>
      <c r="G32" s="36">
        <f>SUM(G28+G31)</f>
        <v>1000</v>
      </c>
      <c r="H32" s="36">
        <f>G32/G33</f>
        <v>1.466275659824047E-2</v>
      </c>
      <c r="I32" s="37">
        <f>SUM(I31+I28)</f>
        <v>1000</v>
      </c>
      <c r="J32" s="35">
        <f>I32/I33</f>
        <v>1.4598540145985401E-2</v>
      </c>
      <c r="K32" s="36">
        <f>K31+K28</f>
        <v>0</v>
      </c>
      <c r="L32" s="34">
        <v>0</v>
      </c>
      <c r="M32" s="36">
        <v>0</v>
      </c>
      <c r="N32" s="34">
        <f>SUM(N28+N31)</f>
        <v>1000</v>
      </c>
      <c r="O32" s="130">
        <f>L32/I32</f>
        <v>0</v>
      </c>
    </row>
    <row r="33" spans="1:15" x14ac:dyDescent="0.25">
      <c r="A33" s="2"/>
      <c r="B33" s="248"/>
      <c r="C33" s="249"/>
      <c r="D33" s="33" t="s">
        <v>83</v>
      </c>
      <c r="E33" s="34">
        <f>SUM(E32+E28+E25)</f>
        <v>61281</v>
      </c>
      <c r="F33" s="35">
        <f>E33/E35</f>
        <v>0.9976069544832975</v>
      </c>
      <c r="G33" s="36">
        <f>SUM(G25+G32)</f>
        <v>68200</v>
      </c>
      <c r="H33" s="35">
        <f>G33/G13</f>
        <v>1</v>
      </c>
      <c r="I33" s="37">
        <f>SUM(I32+I25)</f>
        <v>68500</v>
      </c>
      <c r="J33" s="35">
        <f>I33/I13</f>
        <v>1</v>
      </c>
      <c r="K33" s="36">
        <f>SUM(K25+K32)</f>
        <v>300</v>
      </c>
      <c r="L33" s="34">
        <f>SUM(L25+L28+L32)</f>
        <v>40215</v>
      </c>
      <c r="M33" s="35">
        <f>L33/L35</f>
        <v>1</v>
      </c>
      <c r="N33" s="34">
        <f>SUM(N32+N25)</f>
        <v>28285</v>
      </c>
      <c r="O33" s="128">
        <f>L33/I33</f>
        <v>0.58708029197080291</v>
      </c>
    </row>
    <row r="34" spans="1:15" x14ac:dyDescent="0.25">
      <c r="A34" s="2"/>
      <c r="B34" s="248"/>
      <c r="C34" s="249"/>
      <c r="D34" s="33" t="s">
        <v>66</v>
      </c>
      <c r="E34" s="110">
        <v>147</v>
      </c>
      <c r="F34" s="36"/>
      <c r="G34" s="34">
        <v>250</v>
      </c>
      <c r="H34" s="36"/>
      <c r="I34" s="34">
        <v>250</v>
      </c>
      <c r="J34" s="36"/>
      <c r="K34" s="34"/>
      <c r="L34" s="34">
        <v>0</v>
      </c>
      <c r="M34" s="36"/>
      <c r="N34" s="34"/>
      <c r="O34" s="130"/>
    </row>
    <row r="35" spans="1:15" ht="15.75" thickBot="1" x14ac:dyDescent="0.3">
      <c r="A35" s="2"/>
      <c r="B35" s="248"/>
      <c r="C35" s="249"/>
      <c r="D35" s="33" t="s">
        <v>84</v>
      </c>
      <c r="E35" s="34">
        <f>SUM(E34+E33)</f>
        <v>61428</v>
      </c>
      <c r="F35" s="36"/>
      <c r="G35" s="34">
        <f>SUM(G34+G33)</f>
        <v>68450</v>
      </c>
      <c r="H35" s="36"/>
      <c r="I35" s="34">
        <f>SUM(I34+I33)</f>
        <v>68750</v>
      </c>
      <c r="J35" s="36"/>
      <c r="K35" s="34">
        <f>SUM(+K33)</f>
        <v>300</v>
      </c>
      <c r="L35" s="34">
        <f>SUM(L34+L33)</f>
        <v>40215</v>
      </c>
      <c r="M35" s="36"/>
      <c r="N35" s="34">
        <f>SUM(+N33)</f>
        <v>28285</v>
      </c>
      <c r="O35" s="130"/>
    </row>
    <row r="36" spans="1:15" ht="16.5" thickTop="1" thickBot="1" x14ac:dyDescent="0.3">
      <c r="A36" s="2"/>
      <c r="B36" s="252"/>
      <c r="C36" s="253"/>
      <c r="D36" s="38" t="s">
        <v>85</v>
      </c>
      <c r="E36" s="39">
        <v>25</v>
      </c>
      <c r="F36" s="85"/>
      <c r="G36" s="86">
        <v>31</v>
      </c>
      <c r="H36" s="86"/>
      <c r="I36" s="86">
        <v>31</v>
      </c>
      <c r="J36" s="86"/>
      <c r="K36" s="86"/>
      <c r="L36" s="86">
        <v>29</v>
      </c>
      <c r="M36" s="40"/>
      <c r="N36" s="40"/>
      <c r="O36" s="131"/>
    </row>
    <row r="37" spans="1:15" ht="15.75" thickTop="1" x14ac:dyDescent="0.25">
      <c r="A37" s="2"/>
      <c r="B37" s="254"/>
      <c r="C37" s="25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customHeight="1" x14ac:dyDescent="0.25">
      <c r="A38" s="2"/>
      <c r="B38" s="257" t="s">
        <v>243</v>
      </c>
      <c r="C38" s="258"/>
      <c r="D38" s="263" t="s">
        <v>35</v>
      </c>
      <c r="E38" s="265" t="s">
        <v>244</v>
      </c>
      <c r="F38" s="266"/>
      <c r="G38" s="113"/>
      <c r="H38" s="273" t="s">
        <v>241</v>
      </c>
      <c r="I38" s="276" t="str">
        <f>D38</f>
        <v>Emri</v>
      </c>
      <c r="J38" s="277"/>
      <c r="K38" s="278"/>
      <c r="L38" s="285" t="s">
        <v>242</v>
      </c>
      <c r="M38" s="286"/>
      <c r="N38" s="2"/>
      <c r="O38" s="2"/>
    </row>
    <row r="39" spans="1:15" ht="4.5" customHeight="1" x14ac:dyDescent="0.25">
      <c r="A39" s="2"/>
      <c r="B39" s="259"/>
      <c r="C39" s="260"/>
      <c r="D39" s="264"/>
      <c r="E39" s="267"/>
      <c r="F39" s="268"/>
      <c r="G39" s="113"/>
      <c r="H39" s="274"/>
      <c r="I39" s="279"/>
      <c r="J39" s="280"/>
      <c r="K39" s="281"/>
      <c r="L39" s="287"/>
      <c r="M39" s="288"/>
      <c r="N39" s="2"/>
      <c r="O39" s="2"/>
    </row>
    <row r="40" spans="1:15" ht="39" customHeight="1" x14ac:dyDescent="0.25">
      <c r="A40" s="2"/>
      <c r="B40" s="259"/>
      <c r="C40" s="260"/>
      <c r="D40" s="112" t="s">
        <v>231</v>
      </c>
      <c r="E40" s="269"/>
      <c r="F40" s="270"/>
      <c r="G40" s="255"/>
      <c r="H40" s="274"/>
      <c r="I40" s="282" t="str">
        <f>D40</f>
        <v xml:space="preserve">Firma </v>
      </c>
      <c r="J40" s="283"/>
      <c r="K40" s="284"/>
      <c r="L40" s="282"/>
      <c r="M40" s="284"/>
      <c r="N40" s="2"/>
      <c r="O40" s="2"/>
    </row>
    <row r="41" spans="1:15" ht="21.75" customHeight="1" x14ac:dyDescent="0.25">
      <c r="A41" s="2"/>
      <c r="B41" s="261"/>
      <c r="C41" s="262"/>
      <c r="D41" s="111" t="s">
        <v>37</v>
      </c>
      <c r="E41" s="271" t="s">
        <v>238</v>
      </c>
      <c r="F41" s="272"/>
      <c r="G41" s="256"/>
      <c r="H41" s="275"/>
      <c r="I41" s="282" t="str">
        <f>D41</f>
        <v>Data</v>
      </c>
      <c r="J41" s="283"/>
      <c r="K41" s="284"/>
      <c r="L41" s="289" t="str">
        <f>E41</f>
        <v>08.09.2025</v>
      </c>
      <c r="M41" s="290"/>
      <c r="N41" s="2"/>
      <c r="O41" s="2"/>
    </row>
    <row r="42" spans="1:15" x14ac:dyDescent="0.25">
      <c r="G42" s="114"/>
    </row>
  </sheetData>
  <mergeCells count="57">
    <mergeCell ref="H38:H41"/>
    <mergeCell ref="I38:K39"/>
    <mergeCell ref="I40:K40"/>
    <mergeCell ref="I41:K41"/>
    <mergeCell ref="L38:M39"/>
    <mergeCell ref="L40:M40"/>
    <mergeCell ref="L41:M41"/>
    <mergeCell ref="B37:C37"/>
    <mergeCell ref="G40:G41"/>
    <mergeCell ref="B38:C41"/>
    <mergeCell ref="D38:D39"/>
    <mergeCell ref="E38:F39"/>
    <mergeCell ref="E40:F40"/>
    <mergeCell ref="E41:F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1:G1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scale="60" orientation="landscape" blackAndWhite="1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Q26"/>
  <sheetViews>
    <sheetView topLeftCell="C1" workbookViewId="0">
      <selection activeCell="O29" sqref="O29"/>
    </sheetView>
  </sheetViews>
  <sheetFormatPr defaultRowHeight="15" x14ac:dyDescent="0.25"/>
  <cols>
    <col min="1" max="1" width="7.140625" style="43" customWidth="1"/>
    <col min="2" max="2" width="0.140625" style="43" customWidth="1"/>
    <col min="3" max="3" width="10.28515625" style="43" customWidth="1"/>
    <col min="4" max="4" width="8" style="43" customWidth="1"/>
    <col min="5" max="5" width="24.85546875" style="43" customWidth="1"/>
    <col min="6" max="6" width="11.7109375" style="43" customWidth="1"/>
    <col min="7" max="7" width="13.28515625" style="43" customWidth="1"/>
    <col min="8" max="12" width="16.140625" style="43" customWidth="1"/>
    <col min="13" max="13" width="14" style="43" customWidth="1"/>
    <col min="14" max="14" width="11.5703125" style="43" customWidth="1"/>
    <col min="15" max="15" width="8.7109375" style="43" customWidth="1"/>
    <col min="16" max="16" width="9.5703125" style="43" customWidth="1"/>
    <col min="17" max="17" width="16.140625" style="43" customWidth="1"/>
    <col min="18" max="16384" width="9.140625" style="43"/>
  </cols>
  <sheetData>
    <row r="1" spans="1:17" x14ac:dyDescent="0.25">
      <c r="A1" s="42"/>
      <c r="B1" s="42"/>
      <c r="C1" s="229" t="s">
        <v>239</v>
      </c>
      <c r="D1" s="229"/>
      <c r="E1" s="229"/>
      <c r="F1" s="229"/>
      <c r="G1" s="229"/>
      <c r="H1" s="229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2"/>
      <c r="B2" s="42"/>
      <c r="C2" s="307" t="s">
        <v>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17" x14ac:dyDescent="0.25">
      <c r="A3" s="42"/>
      <c r="B3" s="42"/>
      <c r="C3" s="308" t="str">
        <f>'Aneksi nr.1'!$B$3</f>
        <v>Periudha e Raportimit  Katërmujori II -2025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17" ht="15" customHeight="1" x14ac:dyDescent="0.25">
      <c r="A4" s="291"/>
      <c r="B4" s="291"/>
      <c r="C4" s="292" t="s">
        <v>1</v>
      </c>
      <c r="D4" s="295" t="s">
        <v>2</v>
      </c>
      <c r="E4" s="298" t="s">
        <v>3</v>
      </c>
      <c r="F4" s="295" t="s">
        <v>4</v>
      </c>
      <c r="G4" s="295" t="s">
        <v>5</v>
      </c>
      <c r="H4" s="309" t="s">
        <v>6</v>
      </c>
      <c r="I4" s="310"/>
      <c r="J4" s="310"/>
      <c r="K4" s="310"/>
      <c r="L4" s="310"/>
      <c r="M4" s="310"/>
      <c r="N4" s="310"/>
      <c r="O4" s="310"/>
      <c r="P4" s="310"/>
      <c r="Q4" s="311"/>
    </row>
    <row r="5" spans="1:17" x14ac:dyDescent="0.25">
      <c r="A5" s="291"/>
      <c r="B5" s="291"/>
      <c r="C5" s="293"/>
      <c r="D5" s="296"/>
      <c r="E5" s="299"/>
      <c r="F5" s="297"/>
      <c r="G5" s="296"/>
      <c r="H5" s="100" t="s">
        <v>7</v>
      </c>
      <c r="I5" s="100" t="s">
        <v>8</v>
      </c>
      <c r="J5" s="100" t="s">
        <v>9</v>
      </c>
      <c r="K5" s="100" t="s">
        <v>10</v>
      </c>
      <c r="L5" s="100" t="s">
        <v>11</v>
      </c>
      <c r="M5" s="100">
        <v>603</v>
      </c>
      <c r="N5" s="100">
        <v>604</v>
      </c>
      <c r="O5" s="100">
        <v>605</v>
      </c>
      <c r="P5" s="100" t="s">
        <v>15</v>
      </c>
      <c r="Q5" s="101" t="s">
        <v>16</v>
      </c>
    </row>
    <row r="6" spans="1:17" ht="36" x14ac:dyDescent="0.25">
      <c r="A6" s="42"/>
      <c r="B6" s="42"/>
      <c r="C6" s="294"/>
      <c r="D6" s="297"/>
      <c r="E6" s="300"/>
      <c r="F6" s="102" t="s">
        <v>17</v>
      </c>
      <c r="G6" s="297"/>
      <c r="H6" s="103" t="s">
        <v>18</v>
      </c>
      <c r="I6" s="103" t="s">
        <v>19</v>
      </c>
      <c r="J6" s="103" t="s">
        <v>20</v>
      </c>
      <c r="K6" s="103" t="s">
        <v>21</v>
      </c>
      <c r="L6" s="103" t="s">
        <v>22</v>
      </c>
      <c r="M6" s="103" t="s">
        <v>23</v>
      </c>
      <c r="N6" s="103" t="s">
        <v>24</v>
      </c>
      <c r="O6" s="103" t="s">
        <v>25</v>
      </c>
      <c r="P6" s="103" t="s">
        <v>26</v>
      </c>
      <c r="Q6" s="104" t="s">
        <v>16</v>
      </c>
    </row>
    <row r="7" spans="1:17" x14ac:dyDescent="0.25">
      <c r="A7" s="42"/>
      <c r="B7" s="44"/>
      <c r="C7" s="105"/>
      <c r="D7" s="92" t="s">
        <v>27</v>
      </c>
      <c r="E7" s="93" t="s">
        <v>28</v>
      </c>
      <c r="F7" s="92">
        <v>2025</v>
      </c>
      <c r="G7" s="94" t="s">
        <v>29</v>
      </c>
      <c r="H7" s="95">
        <v>0</v>
      </c>
      <c r="I7" s="95">
        <v>200</v>
      </c>
      <c r="J7" s="95">
        <f>'Aneksi nr.1'!G18</f>
        <v>51500</v>
      </c>
      <c r="K7" s="95">
        <f>'Aneksi nr.1'!G19</f>
        <v>7300</v>
      </c>
      <c r="L7" s="95">
        <f>'Aneksi nr.1'!G20</f>
        <v>8400</v>
      </c>
      <c r="M7" s="95">
        <v>0</v>
      </c>
      <c r="N7" s="95">
        <v>0</v>
      </c>
      <c r="O7" s="95">
        <v>0</v>
      </c>
      <c r="P7" s="95">
        <f>'Aneksi nr.1'!G24</f>
        <v>0</v>
      </c>
      <c r="Q7" s="95">
        <f>SUM(H7:P7)</f>
        <v>67400</v>
      </c>
    </row>
    <row r="8" spans="1:17" x14ac:dyDescent="0.25">
      <c r="A8" s="42"/>
      <c r="B8" s="44"/>
      <c r="C8" s="105"/>
      <c r="D8" s="92" t="s">
        <v>27</v>
      </c>
      <c r="E8" s="93" t="s">
        <v>28</v>
      </c>
      <c r="F8" s="92">
        <v>2025</v>
      </c>
      <c r="G8" s="94" t="s">
        <v>30</v>
      </c>
      <c r="H8" s="95">
        <v>0</v>
      </c>
      <c r="I8" s="95">
        <v>200</v>
      </c>
      <c r="J8" s="95">
        <f>'Aneksi nr.1'!I18</f>
        <v>51500</v>
      </c>
      <c r="K8" s="95">
        <f>'Aneksi nr.1'!I19</f>
        <v>7300</v>
      </c>
      <c r="L8" s="95">
        <f>'Aneksi nr.1'!I20</f>
        <v>8700</v>
      </c>
      <c r="M8" s="95">
        <v>0</v>
      </c>
      <c r="N8" s="95">
        <v>0</v>
      </c>
      <c r="O8" s="95">
        <v>0</v>
      </c>
      <c r="P8" s="95">
        <f>'Aneksi nr.1'!I24</f>
        <v>0</v>
      </c>
      <c r="Q8" s="95">
        <f>SUM(H8:P8)</f>
        <v>67700</v>
      </c>
    </row>
    <row r="9" spans="1:17" x14ac:dyDescent="0.25">
      <c r="A9" s="42"/>
      <c r="B9" s="44"/>
      <c r="C9" s="105"/>
      <c r="D9" s="92" t="s">
        <v>27</v>
      </c>
      <c r="E9" s="93" t="s">
        <v>28</v>
      </c>
      <c r="F9" s="92">
        <v>2025</v>
      </c>
      <c r="G9" s="94" t="s">
        <v>31</v>
      </c>
      <c r="H9" s="95">
        <v>0</v>
      </c>
      <c r="I9" s="95">
        <v>0</v>
      </c>
      <c r="J9" s="95">
        <f>'Aneksi nr.1'!L18</f>
        <v>32221</v>
      </c>
      <c r="K9" s="95">
        <f>'Aneksi nr.1'!L19</f>
        <v>4031</v>
      </c>
      <c r="L9" s="95">
        <f>'Aneksi nr.1'!L20</f>
        <v>3963</v>
      </c>
      <c r="M9" s="95">
        <v>0</v>
      </c>
      <c r="N9" s="95">
        <v>0</v>
      </c>
      <c r="O9" s="95">
        <v>0</v>
      </c>
      <c r="P9" s="95">
        <f>'Aneksi nr.1'!L24</f>
        <v>0</v>
      </c>
      <c r="Q9" s="95">
        <f>SUM(H9:P9)</f>
        <v>40215</v>
      </c>
    </row>
    <row r="10" spans="1:17" x14ac:dyDescent="0.25">
      <c r="A10" s="42"/>
      <c r="B10" s="44"/>
      <c r="C10" s="105"/>
      <c r="D10" s="92" t="s">
        <v>27</v>
      </c>
      <c r="E10" s="93" t="s">
        <v>28</v>
      </c>
      <c r="F10" s="92">
        <v>2025</v>
      </c>
      <c r="G10" s="94" t="s">
        <v>32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f>SUM(H10:P10)</f>
        <v>0</v>
      </c>
    </row>
    <row r="11" spans="1:17" x14ac:dyDescent="0.25">
      <c r="A11" s="42"/>
      <c r="B11" s="44"/>
      <c r="C11" s="105"/>
      <c r="D11" s="92"/>
      <c r="E11" s="93" t="s">
        <v>16</v>
      </c>
      <c r="F11" s="92">
        <v>2025</v>
      </c>
      <c r="G11" s="94" t="s">
        <v>29</v>
      </c>
      <c r="H11" s="95">
        <v>0</v>
      </c>
      <c r="I11" s="95">
        <f>SUM(I7)</f>
        <v>200</v>
      </c>
      <c r="J11" s="95">
        <f t="shared" ref="J11:Q11" si="0">SUM(J7)</f>
        <v>51500</v>
      </c>
      <c r="K11" s="95">
        <f t="shared" si="0"/>
        <v>7300</v>
      </c>
      <c r="L11" s="95">
        <f t="shared" si="0"/>
        <v>8400</v>
      </c>
      <c r="M11" s="95">
        <f t="shared" si="0"/>
        <v>0</v>
      </c>
      <c r="N11" s="95">
        <f t="shared" si="0"/>
        <v>0</v>
      </c>
      <c r="O11" s="95">
        <f t="shared" si="0"/>
        <v>0</v>
      </c>
      <c r="P11" s="95">
        <f t="shared" si="0"/>
        <v>0</v>
      </c>
      <c r="Q11" s="95">
        <f t="shared" si="0"/>
        <v>67400</v>
      </c>
    </row>
    <row r="12" spans="1:17" x14ac:dyDescent="0.25">
      <c r="A12" s="42"/>
      <c r="B12" s="44"/>
      <c r="C12" s="105"/>
      <c r="D12" s="92"/>
      <c r="E12" s="93" t="s">
        <v>16</v>
      </c>
      <c r="F12" s="92">
        <v>2025</v>
      </c>
      <c r="G12" s="94" t="s">
        <v>30</v>
      </c>
      <c r="H12" s="95">
        <v>0</v>
      </c>
      <c r="I12" s="95">
        <f t="shared" ref="I12:P12" si="1">I8</f>
        <v>200</v>
      </c>
      <c r="J12" s="95">
        <f t="shared" si="1"/>
        <v>51500</v>
      </c>
      <c r="K12" s="95">
        <f t="shared" si="1"/>
        <v>7300</v>
      </c>
      <c r="L12" s="95">
        <f t="shared" si="1"/>
        <v>8700</v>
      </c>
      <c r="M12" s="95">
        <f t="shared" si="1"/>
        <v>0</v>
      </c>
      <c r="N12" s="95">
        <f t="shared" si="1"/>
        <v>0</v>
      </c>
      <c r="O12" s="95">
        <f t="shared" si="1"/>
        <v>0</v>
      </c>
      <c r="P12" s="95">
        <f t="shared" si="1"/>
        <v>0</v>
      </c>
      <c r="Q12" s="95">
        <f>SUM(H12:P12)</f>
        <v>67700</v>
      </c>
    </row>
    <row r="13" spans="1:17" x14ac:dyDescent="0.25">
      <c r="A13" s="42"/>
      <c r="B13" s="44"/>
      <c r="C13" s="105"/>
      <c r="D13" s="92"/>
      <c r="E13" s="93" t="s">
        <v>16</v>
      </c>
      <c r="F13" s="92">
        <v>2025</v>
      </c>
      <c r="G13" s="94" t="s">
        <v>31</v>
      </c>
      <c r="H13" s="95">
        <v>0</v>
      </c>
      <c r="I13" s="95">
        <v>200</v>
      </c>
      <c r="J13" s="95">
        <f t="shared" ref="J13:O13" si="2">J9</f>
        <v>32221</v>
      </c>
      <c r="K13" s="95">
        <f t="shared" si="2"/>
        <v>4031</v>
      </c>
      <c r="L13" s="95">
        <f t="shared" si="2"/>
        <v>3963</v>
      </c>
      <c r="M13" s="95">
        <f t="shared" si="2"/>
        <v>0</v>
      </c>
      <c r="N13" s="95">
        <f t="shared" si="2"/>
        <v>0</v>
      </c>
      <c r="O13" s="95">
        <f t="shared" si="2"/>
        <v>0</v>
      </c>
      <c r="P13" s="95">
        <v>0</v>
      </c>
      <c r="Q13" s="95">
        <f>SUM(H13:P13)</f>
        <v>40415</v>
      </c>
    </row>
    <row r="14" spans="1:17" x14ac:dyDescent="0.25">
      <c r="A14" s="42"/>
      <c r="B14" s="44"/>
      <c r="C14" s="105"/>
      <c r="D14" s="92"/>
      <c r="E14" s="93" t="s">
        <v>16</v>
      </c>
      <c r="F14" s="92">
        <v>2025</v>
      </c>
      <c r="G14" s="94" t="s">
        <v>32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spans="1:17" x14ac:dyDescent="0.25">
      <c r="A15" s="42"/>
      <c r="B15" s="44"/>
      <c r="C15" s="105"/>
      <c r="D15" s="92"/>
      <c r="E15" s="93" t="s">
        <v>248</v>
      </c>
      <c r="F15" s="92">
        <v>2025</v>
      </c>
      <c r="G15" s="94"/>
      <c r="H15" s="95">
        <v>0</v>
      </c>
      <c r="I15" s="95">
        <f>SUM(I12-I13)</f>
        <v>0</v>
      </c>
      <c r="J15" s="95">
        <f t="shared" ref="J15:P15" si="3">SUM(J12-J13)</f>
        <v>19279</v>
      </c>
      <c r="K15" s="95">
        <f t="shared" si="3"/>
        <v>3269</v>
      </c>
      <c r="L15" s="95">
        <f t="shared" si="3"/>
        <v>4737</v>
      </c>
      <c r="M15" s="95">
        <f t="shared" si="3"/>
        <v>0</v>
      </c>
      <c r="N15" s="95">
        <f t="shared" si="3"/>
        <v>0</v>
      </c>
      <c r="O15" s="95">
        <f t="shared" si="3"/>
        <v>0</v>
      </c>
      <c r="P15" s="95">
        <f t="shared" si="3"/>
        <v>0</v>
      </c>
      <c r="Q15" s="95">
        <f>SUM(I15:P15)</f>
        <v>27285</v>
      </c>
    </row>
    <row r="16" spans="1:17" x14ac:dyDescent="0.25">
      <c r="A16" s="42"/>
      <c r="B16" s="44"/>
      <c r="C16" s="105"/>
      <c r="D16" s="92"/>
      <c r="E16" s="93" t="s">
        <v>34</v>
      </c>
      <c r="F16" s="92">
        <v>2025</v>
      </c>
      <c r="G16" s="94"/>
      <c r="H16" s="95" t="e">
        <f>H13/H8</f>
        <v>#DIV/0!</v>
      </c>
      <c r="I16" s="95">
        <f t="shared" ref="I16:Q16" si="4">I13/I8</f>
        <v>1</v>
      </c>
      <c r="J16" s="95">
        <f t="shared" si="4"/>
        <v>0.62565048543689317</v>
      </c>
      <c r="K16" s="95">
        <f t="shared" si="4"/>
        <v>0.55219178082191778</v>
      </c>
      <c r="L16" s="95">
        <f t="shared" si="4"/>
        <v>0.45551724137931032</v>
      </c>
      <c r="M16" s="95" t="e">
        <f t="shared" si="4"/>
        <v>#DIV/0!</v>
      </c>
      <c r="N16" s="95" t="e">
        <f t="shared" si="4"/>
        <v>#DIV/0!</v>
      </c>
      <c r="O16" s="95" t="e">
        <f t="shared" si="4"/>
        <v>#DIV/0!</v>
      </c>
      <c r="P16" s="95" t="e">
        <f t="shared" si="4"/>
        <v>#DIV/0!</v>
      </c>
      <c r="Q16" s="95">
        <f t="shared" si="4"/>
        <v>0.59697193500738555</v>
      </c>
    </row>
    <row r="17" spans="1:17" x14ac:dyDescent="0.25">
      <c r="A17" s="42"/>
      <c r="B17" s="91"/>
      <c r="C17" s="387" t="s">
        <v>209</v>
      </c>
      <c r="D17" s="387" t="s">
        <v>221</v>
      </c>
      <c r="E17" s="388" t="s">
        <v>222</v>
      </c>
      <c r="F17" s="92">
        <v>2025</v>
      </c>
      <c r="G17" s="389" t="s">
        <v>31</v>
      </c>
      <c r="H17" s="95">
        <v>0</v>
      </c>
      <c r="I17" s="95">
        <v>250</v>
      </c>
      <c r="J17" s="95">
        <v>0</v>
      </c>
      <c r="K17" s="95">
        <v>0</v>
      </c>
      <c r="L17" s="95">
        <v>0</v>
      </c>
      <c r="M17" s="95">
        <f t="shared" ref="M17:P17" si="5">SUM(M14-M15)</f>
        <v>0</v>
      </c>
      <c r="N17" s="95">
        <f t="shared" si="5"/>
        <v>0</v>
      </c>
      <c r="O17" s="95">
        <f t="shared" si="5"/>
        <v>0</v>
      </c>
      <c r="P17" s="95">
        <f t="shared" si="5"/>
        <v>0</v>
      </c>
      <c r="Q17" s="95">
        <f t="shared" ref="Q17" si="6">SUM(I17:P17)</f>
        <v>250</v>
      </c>
    </row>
    <row r="18" spans="1:17" x14ac:dyDescent="0.25">
      <c r="A18" s="88"/>
      <c r="B18" s="89"/>
      <c r="C18" s="387" t="s">
        <v>209</v>
      </c>
      <c r="D18" s="387" t="s">
        <v>221</v>
      </c>
      <c r="E18" s="388" t="s">
        <v>222</v>
      </c>
      <c r="F18" s="92">
        <v>2025</v>
      </c>
      <c r="G18" s="389" t="s">
        <v>32</v>
      </c>
      <c r="H18" s="95"/>
      <c r="I18" s="96"/>
      <c r="J18" s="96"/>
      <c r="K18" s="96"/>
      <c r="L18" s="96"/>
      <c r="M18" s="96"/>
      <c r="N18" s="96"/>
      <c r="O18" s="96"/>
      <c r="P18" s="97"/>
      <c r="Q18" s="98"/>
    </row>
    <row r="19" spans="1:17" ht="15" customHeight="1" x14ac:dyDescent="0.25">
      <c r="A19" s="42"/>
      <c r="B19" s="44"/>
      <c r="C19" s="90"/>
      <c r="D19" s="90"/>
      <c r="N19" s="90"/>
      <c r="O19" s="90"/>
      <c r="P19" s="90"/>
      <c r="Q19" s="90"/>
    </row>
    <row r="20" spans="1:17" ht="21.75" customHeight="1" x14ac:dyDescent="0.25">
      <c r="A20" s="42"/>
      <c r="B20" s="44"/>
      <c r="C20" s="301" t="s">
        <v>243</v>
      </c>
      <c r="D20" s="302"/>
      <c r="E20" s="106" t="s">
        <v>35</v>
      </c>
      <c r="F20" s="312" t="s">
        <v>244</v>
      </c>
      <c r="G20" s="313"/>
      <c r="H20" s="318" t="s">
        <v>241</v>
      </c>
      <c r="I20" s="106" t="s">
        <v>35</v>
      </c>
      <c r="J20" s="314" t="s">
        <v>242</v>
      </c>
      <c r="K20" s="315"/>
      <c r="L20" s="316"/>
      <c r="N20" s="44"/>
      <c r="O20" s="44"/>
      <c r="P20" s="44"/>
      <c r="Q20" s="44"/>
    </row>
    <row r="21" spans="1:17" ht="39.75" customHeight="1" x14ac:dyDescent="0.25">
      <c r="A21" s="42"/>
      <c r="B21" s="44"/>
      <c r="C21" s="303"/>
      <c r="D21" s="304"/>
      <c r="E21" s="106" t="s">
        <v>36</v>
      </c>
      <c r="F21" s="312"/>
      <c r="G21" s="313"/>
      <c r="H21" s="319"/>
      <c r="I21" s="106" t="s">
        <v>36</v>
      </c>
      <c r="J21" s="312"/>
      <c r="K21" s="317"/>
      <c r="L21" s="313"/>
      <c r="N21" s="44"/>
      <c r="O21" s="44"/>
      <c r="P21" s="44"/>
      <c r="Q21" s="44"/>
    </row>
    <row r="22" spans="1:17" ht="15.75" x14ac:dyDescent="0.25">
      <c r="A22" s="42"/>
      <c r="B22" s="42"/>
      <c r="C22" s="305"/>
      <c r="D22" s="306"/>
      <c r="E22" s="106" t="s">
        <v>37</v>
      </c>
      <c r="F22" s="312" t="s">
        <v>238</v>
      </c>
      <c r="G22" s="313"/>
      <c r="H22" s="320"/>
      <c r="I22" s="106" t="s">
        <v>37</v>
      </c>
      <c r="J22" s="312" t="str">
        <f>F22</f>
        <v>08.09.2025</v>
      </c>
      <c r="K22" s="317"/>
      <c r="L22" s="313"/>
      <c r="M22" s="42"/>
      <c r="N22" s="42"/>
      <c r="O22" s="42"/>
      <c r="P22" s="42"/>
      <c r="Q22" s="42"/>
    </row>
    <row r="25" spans="1:17" x14ac:dyDescent="0.25">
      <c r="G25" s="43" t="s">
        <v>38</v>
      </c>
    </row>
    <row r="26" spans="1:17" x14ac:dyDescent="0.25">
      <c r="L26" s="45"/>
    </row>
  </sheetData>
  <mergeCells count="18">
    <mergeCell ref="C20:D22"/>
    <mergeCell ref="C2:Q2"/>
    <mergeCell ref="C3:Q3"/>
    <mergeCell ref="G4:G6"/>
    <mergeCell ref="H4:Q4"/>
    <mergeCell ref="F20:G20"/>
    <mergeCell ref="F21:G21"/>
    <mergeCell ref="F22:G22"/>
    <mergeCell ref="J20:L20"/>
    <mergeCell ref="J21:L21"/>
    <mergeCell ref="J22:L22"/>
    <mergeCell ref="H20:H22"/>
    <mergeCell ref="C1:H1"/>
    <mergeCell ref="A4:B5"/>
    <mergeCell ref="C4:C6"/>
    <mergeCell ref="D4:D6"/>
    <mergeCell ref="E4:E6"/>
    <mergeCell ref="F4:F5"/>
  </mergeCells>
  <printOptions horizontalCentered="1"/>
  <pageMargins left="0" right="0" top="0" bottom="0" header="0" footer="0"/>
  <pageSetup paperSize="9" scale="65" orientation="landscape" horizontalDpi="4294967294" verticalDpi="4294967294" r:id="rId1"/>
  <ignoredErrors>
    <ignoredError sqref="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R22"/>
  <sheetViews>
    <sheetView workbookViewId="0">
      <selection activeCell="T25" sqref="T25"/>
    </sheetView>
  </sheetViews>
  <sheetFormatPr defaultRowHeight="15" x14ac:dyDescent="0.25"/>
  <cols>
    <col min="1" max="1" width="3.28515625" style="4" customWidth="1"/>
    <col min="2" max="2" width="0.140625" style="4" customWidth="1"/>
    <col min="3" max="3" width="9" style="4" customWidth="1"/>
    <col min="4" max="4" width="9.140625" style="4" customWidth="1"/>
    <col min="5" max="5" width="37.42578125" style="4" customWidth="1"/>
    <col min="6" max="6" width="11.85546875" style="4" customWidth="1"/>
    <col min="7" max="7" width="21" style="4" customWidth="1"/>
    <col min="8" max="8" width="11.7109375" style="4" customWidth="1"/>
    <col min="9" max="9" width="18.140625" style="4" customWidth="1"/>
    <col min="10" max="12" width="16.140625" style="4" customWidth="1"/>
    <col min="13" max="13" width="14.7109375" style="4" customWidth="1"/>
    <col min="14" max="14" width="0.140625" style="4" customWidth="1"/>
    <col min="15" max="15" width="10.42578125" style="4" customWidth="1"/>
    <col min="16" max="16" width="7.140625" style="4" customWidth="1"/>
    <col min="17" max="17" width="10" style="4" customWidth="1"/>
    <col min="18" max="18" width="16.140625" style="4" customWidth="1"/>
    <col min="19" max="16384" width="9.140625" style="4"/>
  </cols>
  <sheetData>
    <row r="1" spans="1:18" x14ac:dyDescent="0.25">
      <c r="A1" s="2"/>
      <c r="B1" s="2"/>
      <c r="C1" s="229" t="s">
        <v>239</v>
      </c>
      <c r="D1" s="229"/>
      <c r="E1" s="229"/>
      <c r="F1" s="229"/>
      <c r="G1" s="229"/>
      <c r="H1" s="229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329" t="s">
        <v>193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1:18" ht="15.75" thickBot="1" x14ac:dyDescent="0.3">
      <c r="A3" s="2"/>
      <c r="B3" s="2"/>
      <c r="C3" s="231" t="str">
        <f>'Aneksi nr.1.1 (2)'!$C$3</f>
        <v>Periudha e Raportimit  Katërmujori II -2025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4" spans="1:18" ht="25.5" thickTop="1" thickBot="1" x14ac:dyDescent="0.3">
      <c r="A4" s="324"/>
      <c r="B4" s="324"/>
      <c r="C4" s="47" t="s">
        <v>194</v>
      </c>
      <c r="D4" s="48" t="s">
        <v>195</v>
      </c>
      <c r="E4" s="48" t="s">
        <v>86</v>
      </c>
      <c r="F4" s="48" t="s">
        <v>196</v>
      </c>
      <c r="G4" s="48" t="s">
        <v>87</v>
      </c>
      <c r="H4" s="120" t="s">
        <v>197</v>
      </c>
      <c r="I4" s="120" t="s">
        <v>198</v>
      </c>
      <c r="J4" s="120" t="s">
        <v>199</v>
      </c>
      <c r="K4" s="120" t="s">
        <v>200</v>
      </c>
      <c r="L4" s="120" t="s">
        <v>201</v>
      </c>
      <c r="M4" s="330" t="s">
        <v>202</v>
      </c>
      <c r="N4" s="330"/>
      <c r="O4" s="120" t="s">
        <v>203</v>
      </c>
      <c r="P4" s="120" t="s">
        <v>204</v>
      </c>
      <c r="Q4" s="120" t="s">
        <v>205</v>
      </c>
      <c r="R4" s="49" t="s">
        <v>16</v>
      </c>
    </row>
    <row r="5" spans="1:18" x14ac:dyDescent="0.25">
      <c r="A5" s="2"/>
      <c r="B5" s="2"/>
      <c r="C5" s="132" t="s">
        <v>209</v>
      </c>
      <c r="D5" s="99" t="s">
        <v>210</v>
      </c>
      <c r="E5" s="99" t="s">
        <v>211</v>
      </c>
      <c r="F5" s="51">
        <v>2025</v>
      </c>
      <c r="G5" s="52" t="s">
        <v>29</v>
      </c>
      <c r="H5" s="119">
        <v>0</v>
      </c>
      <c r="I5" s="119">
        <f>'Aneksi nr.1'!G28</f>
        <v>1000</v>
      </c>
      <c r="J5" s="119">
        <f>'Aneksi nr.1.1 (2)'!$J$7</f>
        <v>51500</v>
      </c>
      <c r="K5" s="95">
        <f>'Aneksi nr.1.1 (2)'!$K$7</f>
        <v>7300</v>
      </c>
      <c r="L5" s="119">
        <f>'Aneksi nr.1.1 (2)'!$L$7</f>
        <v>8400</v>
      </c>
      <c r="M5" s="328">
        <v>0</v>
      </c>
      <c r="N5" s="328"/>
      <c r="O5" s="119">
        <v>0</v>
      </c>
      <c r="P5" s="119">
        <v>0</v>
      </c>
      <c r="Q5" s="119">
        <f>'Aneksi nr.1'!G24</f>
        <v>0</v>
      </c>
      <c r="R5" s="133">
        <f>SUM(H5:Q5)</f>
        <v>68200</v>
      </c>
    </row>
    <row r="6" spans="1:18" x14ac:dyDescent="0.25">
      <c r="A6" s="2"/>
      <c r="B6" s="2"/>
      <c r="C6" s="132" t="s">
        <v>209</v>
      </c>
      <c r="D6" s="99" t="s">
        <v>210</v>
      </c>
      <c r="E6" s="99" t="s">
        <v>211</v>
      </c>
      <c r="F6" s="51">
        <v>2025</v>
      </c>
      <c r="G6" s="52" t="s">
        <v>30</v>
      </c>
      <c r="H6" s="119">
        <v>0</v>
      </c>
      <c r="I6" s="119">
        <f>'Aneksi nr.1'!I28</f>
        <v>1000</v>
      </c>
      <c r="J6" s="119">
        <f>'Aneksi nr.1'!I18</f>
        <v>51500</v>
      </c>
      <c r="K6" s="119">
        <f>'Aneksi nr.1'!I19</f>
        <v>7300</v>
      </c>
      <c r="L6" s="119">
        <f>'Aneksi nr.1'!I20</f>
        <v>8700</v>
      </c>
      <c r="M6" s="328">
        <v>0</v>
      </c>
      <c r="N6" s="328"/>
      <c r="O6" s="119">
        <v>0</v>
      </c>
      <c r="P6" s="119">
        <v>0</v>
      </c>
      <c r="Q6" s="119">
        <f>'Aneksi nr.1'!I24</f>
        <v>0</v>
      </c>
      <c r="R6" s="133">
        <f>SUM(H6:Q6)</f>
        <v>68500</v>
      </c>
    </row>
    <row r="7" spans="1:18" x14ac:dyDescent="0.25">
      <c r="A7" s="2"/>
      <c r="B7" s="2"/>
      <c r="C7" s="132" t="s">
        <v>209</v>
      </c>
      <c r="D7" s="99" t="s">
        <v>210</v>
      </c>
      <c r="E7" s="99" t="s">
        <v>211</v>
      </c>
      <c r="F7" s="51">
        <v>2025</v>
      </c>
      <c r="G7" s="52" t="s">
        <v>206</v>
      </c>
      <c r="H7" s="119">
        <v>0</v>
      </c>
      <c r="I7" s="119">
        <v>0</v>
      </c>
      <c r="J7" s="119">
        <f>'Aneksi nr.1'!L18</f>
        <v>32221</v>
      </c>
      <c r="K7" s="119">
        <f>'Aneksi nr.1'!L19</f>
        <v>4031</v>
      </c>
      <c r="L7" s="119">
        <f>'Aneksi nr.1'!L20</f>
        <v>3963</v>
      </c>
      <c r="M7" s="328">
        <v>0</v>
      </c>
      <c r="N7" s="328"/>
      <c r="O7" s="119">
        <v>0</v>
      </c>
      <c r="P7" s="119">
        <v>0</v>
      </c>
      <c r="Q7" s="119">
        <v>0</v>
      </c>
      <c r="R7" s="133">
        <f>SUM(H7:Q7)</f>
        <v>40215</v>
      </c>
    </row>
    <row r="8" spans="1:18" x14ac:dyDescent="0.25">
      <c r="A8" s="2"/>
      <c r="B8" s="2"/>
      <c r="C8" s="132" t="s">
        <v>209</v>
      </c>
      <c r="D8" s="99" t="s">
        <v>210</v>
      </c>
      <c r="E8" s="99" t="s">
        <v>211</v>
      </c>
      <c r="F8" s="51">
        <v>2025</v>
      </c>
      <c r="G8" s="52" t="s">
        <v>32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328">
        <v>0</v>
      </c>
      <c r="N8" s="328"/>
      <c r="O8" s="119">
        <v>0</v>
      </c>
      <c r="P8" s="119">
        <v>0</v>
      </c>
      <c r="Q8" s="119">
        <v>0</v>
      </c>
      <c r="R8" s="133">
        <f>SUM(J8:Q8)</f>
        <v>0</v>
      </c>
    </row>
    <row r="9" spans="1:18" x14ac:dyDescent="0.25">
      <c r="A9" s="2"/>
      <c r="B9" s="2"/>
      <c r="C9" s="134"/>
      <c r="D9" s="51"/>
      <c r="E9" s="51" t="s">
        <v>33</v>
      </c>
      <c r="F9" s="51">
        <v>2025</v>
      </c>
      <c r="G9" s="52"/>
      <c r="H9" s="119">
        <v>0</v>
      </c>
      <c r="I9" s="119">
        <f>SUM(I6-I7)</f>
        <v>1000</v>
      </c>
      <c r="J9" s="119">
        <f>SUM(J6-J7)</f>
        <v>19279</v>
      </c>
      <c r="K9" s="119">
        <f>SUM(K6-K7)</f>
        <v>3269</v>
      </c>
      <c r="L9" s="119">
        <f>SUM(L6-L7)</f>
        <v>4737</v>
      </c>
      <c r="M9" s="328">
        <v>0</v>
      </c>
      <c r="N9" s="328"/>
      <c r="O9" s="119">
        <v>0</v>
      </c>
      <c r="P9" s="119">
        <v>0</v>
      </c>
      <c r="Q9" s="119">
        <v>0</v>
      </c>
      <c r="R9" s="133">
        <f>SUM(I9:Q9)</f>
        <v>28285</v>
      </c>
    </row>
    <row r="10" spans="1:18" x14ac:dyDescent="0.25">
      <c r="A10" s="2"/>
      <c r="B10" s="2"/>
      <c r="C10" s="134"/>
      <c r="D10" s="51"/>
      <c r="E10" s="51" t="s">
        <v>249</v>
      </c>
      <c r="F10" s="51">
        <v>2025</v>
      </c>
      <c r="G10" s="52"/>
      <c r="H10" s="119">
        <v>0</v>
      </c>
      <c r="I10" s="119">
        <f>SUM(I7/I6)</f>
        <v>0</v>
      </c>
      <c r="J10" s="54">
        <f>SUM(J7/J6)</f>
        <v>0.62565048543689317</v>
      </c>
      <c r="K10" s="54">
        <f>SUM(K7/K6)</f>
        <v>0.55219178082191778</v>
      </c>
      <c r="L10" s="54">
        <f>SUM(L7/L6)</f>
        <v>0.45551724137931032</v>
      </c>
      <c r="M10" s="328">
        <v>0</v>
      </c>
      <c r="N10" s="328"/>
      <c r="O10" s="119">
        <v>0</v>
      </c>
      <c r="P10" s="119">
        <v>0</v>
      </c>
      <c r="Q10" s="119">
        <v>0</v>
      </c>
      <c r="R10" s="135">
        <f>SUM(R7/R6)</f>
        <v>0.58708029197080291</v>
      </c>
    </row>
    <row r="11" spans="1:18" x14ac:dyDescent="0.25">
      <c r="A11" s="2"/>
      <c r="B11" s="2"/>
      <c r="C11" s="134"/>
      <c r="D11" s="51"/>
      <c r="E11" s="51" t="s">
        <v>207</v>
      </c>
      <c r="F11" s="51">
        <v>2025</v>
      </c>
      <c r="G11" s="52" t="s">
        <v>29</v>
      </c>
      <c r="H11" s="119">
        <v>0</v>
      </c>
      <c r="I11" s="119">
        <f t="shared" ref="I11:L13" si="0">SUM(I5)</f>
        <v>1000</v>
      </c>
      <c r="J11" s="119">
        <f t="shared" si="0"/>
        <v>51500</v>
      </c>
      <c r="K11" s="119">
        <f t="shared" si="0"/>
        <v>7300</v>
      </c>
      <c r="L11" s="119">
        <f t="shared" si="0"/>
        <v>8400</v>
      </c>
      <c r="M11" s="328">
        <v>0</v>
      </c>
      <c r="N11" s="328"/>
      <c r="O11" s="119">
        <v>0</v>
      </c>
      <c r="P11" s="119">
        <v>0</v>
      </c>
      <c r="Q11" s="119">
        <f>SUM(Q5)</f>
        <v>0</v>
      </c>
      <c r="R11" s="133">
        <f>SUM(I11:Q11)</f>
        <v>68200</v>
      </c>
    </row>
    <row r="12" spans="1:18" x14ac:dyDescent="0.25">
      <c r="A12" s="2"/>
      <c r="B12" s="2"/>
      <c r="C12" s="134"/>
      <c r="D12" s="51"/>
      <c r="E12" s="51" t="s">
        <v>207</v>
      </c>
      <c r="F12" s="51">
        <v>2025</v>
      </c>
      <c r="G12" s="52" t="s">
        <v>30</v>
      </c>
      <c r="H12" s="119"/>
      <c r="I12" s="119">
        <f t="shared" si="0"/>
        <v>1000</v>
      </c>
      <c r="J12" s="119">
        <f t="shared" si="0"/>
        <v>51500</v>
      </c>
      <c r="K12" s="119">
        <f t="shared" si="0"/>
        <v>7300</v>
      </c>
      <c r="L12" s="119">
        <f t="shared" si="0"/>
        <v>8700</v>
      </c>
      <c r="M12" s="328">
        <v>0</v>
      </c>
      <c r="N12" s="328"/>
      <c r="O12" s="119">
        <v>0</v>
      </c>
      <c r="P12" s="119">
        <v>0</v>
      </c>
      <c r="Q12" s="119">
        <f>SUM(Q6)</f>
        <v>0</v>
      </c>
      <c r="R12" s="133">
        <f>SUM(I12:Q12)</f>
        <v>68500</v>
      </c>
    </row>
    <row r="13" spans="1:18" x14ac:dyDescent="0.25">
      <c r="A13" s="2"/>
      <c r="B13" s="2"/>
      <c r="C13" s="134"/>
      <c r="D13" s="51"/>
      <c r="E13" s="51" t="s">
        <v>207</v>
      </c>
      <c r="F13" s="51">
        <v>2025</v>
      </c>
      <c r="G13" s="52" t="s">
        <v>206</v>
      </c>
      <c r="H13" s="119">
        <v>0</v>
      </c>
      <c r="I13" s="119">
        <f t="shared" si="0"/>
        <v>0</v>
      </c>
      <c r="J13" s="119">
        <f t="shared" si="0"/>
        <v>32221</v>
      </c>
      <c r="K13" s="119">
        <f t="shared" si="0"/>
        <v>4031</v>
      </c>
      <c r="L13" s="119">
        <f t="shared" si="0"/>
        <v>3963</v>
      </c>
      <c r="M13" s="328">
        <v>0</v>
      </c>
      <c r="N13" s="328"/>
      <c r="O13" s="119">
        <v>0</v>
      </c>
      <c r="P13" s="119">
        <v>0</v>
      </c>
      <c r="Q13" s="119">
        <f>SUM(Q7)</f>
        <v>0</v>
      </c>
      <c r="R13" s="133">
        <f>SUM(I13:Q13)</f>
        <v>40215</v>
      </c>
    </row>
    <row r="14" spans="1:18" x14ac:dyDescent="0.25">
      <c r="A14" s="2"/>
      <c r="B14" s="2"/>
      <c r="C14" s="134"/>
      <c r="D14" s="51"/>
      <c r="E14" s="51" t="s">
        <v>207</v>
      </c>
      <c r="F14" s="51">
        <v>2025</v>
      </c>
      <c r="G14" s="52" t="s">
        <v>32</v>
      </c>
      <c r="H14" s="119">
        <v>0</v>
      </c>
      <c r="I14" s="119">
        <v>0</v>
      </c>
      <c r="J14" s="119">
        <v>0</v>
      </c>
      <c r="K14" s="119">
        <v>0</v>
      </c>
      <c r="L14" s="119"/>
      <c r="M14" s="328">
        <v>0</v>
      </c>
      <c r="N14" s="328"/>
      <c r="O14" s="119">
        <v>0</v>
      </c>
      <c r="P14" s="119">
        <v>0</v>
      </c>
      <c r="Q14" s="119">
        <v>0</v>
      </c>
      <c r="R14" s="133">
        <f>SUM(J14:Q14)</f>
        <v>0</v>
      </c>
    </row>
    <row r="15" spans="1:18" x14ac:dyDescent="0.25">
      <c r="A15" s="2"/>
      <c r="B15" s="2"/>
      <c r="C15" s="134"/>
      <c r="D15" s="51"/>
      <c r="E15" s="51" t="s">
        <v>250</v>
      </c>
      <c r="F15" s="51">
        <v>2025</v>
      </c>
      <c r="G15" s="52" t="s">
        <v>29</v>
      </c>
      <c r="H15" s="119"/>
      <c r="I15" s="119"/>
      <c r="J15" s="119"/>
      <c r="K15" s="119"/>
      <c r="L15" s="119"/>
      <c r="M15" s="328"/>
      <c r="N15" s="328"/>
      <c r="O15" s="119"/>
      <c r="P15" s="119"/>
      <c r="Q15" s="119"/>
      <c r="R15" s="133">
        <v>31</v>
      </c>
    </row>
    <row r="16" spans="1:18" x14ac:dyDescent="0.25">
      <c r="A16" s="2"/>
      <c r="B16" s="2"/>
      <c r="C16" s="134"/>
      <c r="D16" s="51"/>
      <c r="E16" s="51" t="s">
        <v>250</v>
      </c>
      <c r="F16" s="51">
        <v>2025</v>
      </c>
      <c r="G16" s="52" t="s">
        <v>30</v>
      </c>
      <c r="H16" s="119"/>
      <c r="I16" s="119"/>
      <c r="J16" s="119"/>
      <c r="K16" s="119"/>
      <c r="L16" s="119"/>
      <c r="M16" s="328"/>
      <c r="N16" s="328"/>
      <c r="O16" s="119"/>
      <c r="P16" s="119"/>
      <c r="Q16" s="119"/>
      <c r="R16" s="133">
        <v>31</v>
      </c>
    </row>
    <row r="17" spans="1:18" ht="15.75" thickBot="1" x14ac:dyDescent="0.3">
      <c r="A17" s="2"/>
      <c r="B17" s="2"/>
      <c r="C17" s="136"/>
      <c r="D17" s="137"/>
      <c r="E17" s="137" t="s">
        <v>250</v>
      </c>
      <c r="F17" s="137">
        <v>2025</v>
      </c>
      <c r="G17" s="138" t="s">
        <v>208</v>
      </c>
      <c r="H17" s="139"/>
      <c r="I17" s="139"/>
      <c r="J17" s="139"/>
      <c r="K17" s="139"/>
      <c r="L17" s="139"/>
      <c r="M17" s="327"/>
      <c r="N17" s="327"/>
      <c r="O17" s="139"/>
      <c r="P17" s="139"/>
      <c r="Q17" s="139"/>
      <c r="R17" s="140">
        <v>25</v>
      </c>
    </row>
    <row r="18" spans="1:18" ht="15.75" thickTop="1" x14ac:dyDescent="0.25">
      <c r="A18" s="2"/>
      <c r="B18" s="254"/>
      <c r="C18" s="25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x14ac:dyDescent="0.25">
      <c r="A19" s="2"/>
      <c r="B19" s="2"/>
      <c r="C19" s="2"/>
      <c r="D19" s="2"/>
      <c r="E19" s="321" t="s">
        <v>243</v>
      </c>
      <c r="F19" s="56" t="s">
        <v>35</v>
      </c>
      <c r="G19" s="322" t="s">
        <v>245</v>
      </c>
      <c r="H19" s="322"/>
      <c r="I19" s="323" t="s">
        <v>241</v>
      </c>
      <c r="J19" s="56" t="s">
        <v>35</v>
      </c>
      <c r="K19" s="325" t="s">
        <v>242</v>
      </c>
      <c r="L19" s="325"/>
      <c r="M19" s="325"/>
      <c r="N19" s="2"/>
      <c r="O19" s="2"/>
      <c r="P19" s="2"/>
      <c r="Q19" s="2"/>
      <c r="R19" s="2"/>
    </row>
    <row r="20" spans="1:18" ht="50.25" customHeight="1" x14ac:dyDescent="0.25">
      <c r="A20" s="2"/>
      <c r="B20" s="2"/>
      <c r="C20" s="2"/>
      <c r="D20" s="2"/>
      <c r="E20" s="321"/>
      <c r="F20" s="56" t="s">
        <v>36</v>
      </c>
      <c r="G20" s="326"/>
      <c r="H20" s="326"/>
      <c r="I20" s="323"/>
      <c r="J20" s="56" t="s">
        <v>36</v>
      </c>
      <c r="K20" s="326"/>
      <c r="L20" s="326"/>
      <c r="M20" s="326"/>
      <c r="N20" s="2"/>
      <c r="O20" s="2"/>
      <c r="P20" s="2"/>
      <c r="Q20" s="2"/>
      <c r="R20" s="2"/>
    </row>
    <row r="21" spans="1:18" ht="15.75" x14ac:dyDescent="0.25">
      <c r="A21" s="2"/>
      <c r="B21" s="2"/>
      <c r="C21" s="2"/>
      <c r="D21" s="2"/>
      <c r="E21" s="321"/>
      <c r="F21" s="56" t="s">
        <v>37</v>
      </c>
      <c r="G21" s="322" t="s">
        <v>238</v>
      </c>
      <c r="H21" s="322"/>
      <c r="I21" s="323"/>
      <c r="J21" s="56" t="s">
        <v>37</v>
      </c>
      <c r="K21" s="325" t="str">
        <f>G21</f>
        <v>08.09.2025</v>
      </c>
      <c r="L21" s="325"/>
      <c r="M21" s="325"/>
      <c r="N21" s="2"/>
      <c r="O21" s="2"/>
      <c r="P21" s="2"/>
      <c r="Q21" s="2"/>
      <c r="R21" s="2"/>
    </row>
    <row r="22" spans="1:18" x14ac:dyDescent="0.25">
      <c r="A22" s="2"/>
      <c r="B22" s="2"/>
      <c r="C22" s="254"/>
      <c r="D22" s="25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28">
    <mergeCell ref="M17:N17"/>
    <mergeCell ref="M5:N5"/>
    <mergeCell ref="M6:N6"/>
    <mergeCell ref="C2:R2"/>
    <mergeCell ref="C3:R3"/>
    <mergeCell ref="M4:N4"/>
    <mergeCell ref="M12:N12"/>
    <mergeCell ref="M13:N13"/>
    <mergeCell ref="M14:N14"/>
    <mergeCell ref="M15:N15"/>
    <mergeCell ref="M16:N16"/>
    <mergeCell ref="M7:N7"/>
    <mergeCell ref="M8:N8"/>
    <mergeCell ref="M9:N9"/>
    <mergeCell ref="M10:N10"/>
    <mergeCell ref="M11:N11"/>
    <mergeCell ref="K19:M19"/>
    <mergeCell ref="G20:H20"/>
    <mergeCell ref="K20:M20"/>
    <mergeCell ref="G21:H21"/>
    <mergeCell ref="K21:M21"/>
    <mergeCell ref="C1:H1"/>
    <mergeCell ref="C22:D22"/>
    <mergeCell ref="E19:E21"/>
    <mergeCell ref="G19:H19"/>
    <mergeCell ref="I19:I21"/>
    <mergeCell ref="B18:C18"/>
    <mergeCell ref="A4:B4"/>
  </mergeCells>
  <printOptions horizontalCentered="1"/>
  <pageMargins left="0" right="0" top="0" bottom="0" header="0" footer="0"/>
  <pageSetup paperSize="9" scale="6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N55"/>
  <sheetViews>
    <sheetView topLeftCell="A31" zoomScaleNormal="100" workbookViewId="0">
      <selection activeCell="Q39" sqref="Q39"/>
    </sheetView>
  </sheetViews>
  <sheetFormatPr defaultRowHeight="15" x14ac:dyDescent="0.25"/>
  <cols>
    <col min="1" max="1" width="3.28515625" style="4" customWidth="1"/>
    <col min="2" max="2" width="15" style="4" customWidth="1"/>
    <col min="3" max="3" width="50.28515625" style="4" customWidth="1"/>
    <col min="4" max="4" width="16.28515625" style="4" customWidth="1"/>
    <col min="5" max="5" width="11.140625" style="4" customWidth="1"/>
    <col min="6" max="6" width="16.28515625" style="4" customWidth="1"/>
    <col min="7" max="7" width="11.140625" style="4" customWidth="1"/>
    <col min="8" max="8" width="16.28515625" style="4" customWidth="1"/>
    <col min="9" max="9" width="11.140625" style="4" customWidth="1"/>
    <col min="10" max="10" width="15.85546875" style="4" customWidth="1"/>
    <col min="11" max="11" width="16.28515625" style="4" customWidth="1"/>
    <col min="12" max="12" width="11.140625" style="4" customWidth="1"/>
    <col min="13" max="13" width="15" style="4" customWidth="1"/>
    <col min="14" max="14" width="11.7109375" style="4" customWidth="1"/>
    <col min="15" max="16384" width="9.140625" style="4"/>
  </cols>
  <sheetData>
    <row r="1" spans="1:14" x14ac:dyDescent="0.25">
      <c r="A1" s="2"/>
      <c r="B1" s="229" t="s">
        <v>239</v>
      </c>
      <c r="C1" s="229"/>
      <c r="D1" s="229"/>
      <c r="E1" s="229"/>
      <c r="F1" s="229"/>
      <c r="G1" s="229"/>
      <c r="H1" s="2"/>
      <c r="I1" s="2"/>
      <c r="J1" s="2"/>
      <c r="K1" s="2"/>
      <c r="L1" s="2"/>
      <c r="M1" s="2"/>
      <c r="N1" s="2"/>
    </row>
    <row r="2" spans="1:14" x14ac:dyDescent="0.25">
      <c r="A2" s="2"/>
      <c r="B2" s="230" t="s">
        <v>88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x14ac:dyDescent="0.25">
      <c r="A3" s="2"/>
      <c r="B3" s="334" t="str">
        <f>'Aneksi nr.1.1 (2)'!$C$3</f>
        <v>Periudha e Raportimit  Katërmujori II -2025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x14ac:dyDescent="0.25">
      <c r="A4" s="2"/>
      <c r="B4" s="232" t="s">
        <v>40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 ht="15.75" thickBot="1" x14ac:dyDescent="0.3">
      <c r="A5" s="25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25.5" customHeight="1" thickTop="1" thickBot="1" x14ac:dyDescent="0.3">
      <c r="A6" s="254"/>
      <c r="B6" s="335" t="s">
        <v>89</v>
      </c>
      <c r="C6" s="336"/>
      <c r="D6" s="336"/>
      <c r="E6" s="336"/>
      <c r="F6" s="234" t="s">
        <v>42</v>
      </c>
      <c r="G6" s="234"/>
      <c r="H6" s="338"/>
      <c r="I6" s="338"/>
      <c r="J6" s="338"/>
      <c r="K6" s="338"/>
      <c r="L6" s="338"/>
      <c r="M6" s="338"/>
      <c r="N6" s="338"/>
    </row>
    <row r="7" spans="1:14" ht="15.75" customHeight="1" thickTop="1" x14ac:dyDescent="0.25">
      <c r="A7" s="2"/>
      <c r="B7" s="335"/>
      <c r="C7" s="337"/>
      <c r="D7" s="337"/>
      <c r="E7" s="337"/>
      <c r="F7" s="234"/>
      <c r="G7" s="234"/>
      <c r="H7" s="338"/>
      <c r="I7" s="338"/>
      <c r="J7" s="338"/>
      <c r="K7" s="338"/>
      <c r="L7" s="338"/>
      <c r="M7" s="338"/>
      <c r="N7" s="338"/>
    </row>
    <row r="8" spans="1:14" x14ac:dyDescent="0.25">
      <c r="A8" s="2"/>
      <c r="B8" s="58" t="s">
        <v>90</v>
      </c>
      <c r="C8" s="331"/>
      <c r="D8" s="331"/>
      <c r="E8" s="331"/>
      <c r="F8" s="332" t="s">
        <v>91</v>
      </c>
      <c r="G8" s="332"/>
      <c r="H8" s="333"/>
      <c r="I8" s="333"/>
      <c r="J8" s="333"/>
      <c r="K8" s="333"/>
      <c r="L8" s="333"/>
      <c r="M8" s="333"/>
      <c r="N8" s="333"/>
    </row>
    <row r="9" spans="1:14" ht="15.75" thickBot="1" x14ac:dyDescent="0.3">
      <c r="A9" s="2"/>
      <c r="B9" s="240" t="s">
        <v>43</v>
      </c>
      <c r="C9" s="241"/>
      <c r="D9" s="242" t="s">
        <v>92</v>
      </c>
      <c r="E9" s="242"/>
      <c r="F9" s="242"/>
      <c r="G9" s="242"/>
      <c r="H9" s="242"/>
      <c r="I9" s="242"/>
      <c r="J9" s="242"/>
      <c r="K9" s="242"/>
      <c r="L9" s="242"/>
      <c r="M9" s="242"/>
      <c r="N9" s="243"/>
    </row>
    <row r="10" spans="1:14" ht="16.5" thickTop="1" thickBot="1" x14ac:dyDescent="0.3">
      <c r="A10" s="2"/>
      <c r="B10" s="240"/>
      <c r="C10" s="241"/>
      <c r="D10" s="59" t="s">
        <v>93</v>
      </c>
      <c r="E10" s="60">
        <v>2024</v>
      </c>
      <c r="F10" s="244" t="s">
        <v>4</v>
      </c>
      <c r="G10" s="244"/>
      <c r="H10" s="244" t="s">
        <v>4</v>
      </c>
      <c r="I10" s="244"/>
      <c r="J10" s="117" t="s">
        <v>4</v>
      </c>
      <c r="K10" s="244" t="s">
        <v>4</v>
      </c>
      <c r="L10" s="244"/>
      <c r="M10" s="246" t="s">
        <v>94</v>
      </c>
      <c r="N10" s="247" t="s">
        <v>46</v>
      </c>
    </row>
    <row r="11" spans="1:14" ht="37.5" thickTop="1" thickBot="1" x14ac:dyDescent="0.3">
      <c r="A11" s="2"/>
      <c r="B11" s="240"/>
      <c r="C11" s="241"/>
      <c r="D11" s="5" t="s">
        <v>95</v>
      </c>
      <c r="E11" s="6" t="s">
        <v>48</v>
      </c>
      <c r="F11" s="7" t="s">
        <v>232</v>
      </c>
      <c r="G11" s="8" t="s">
        <v>48</v>
      </c>
      <c r="H11" s="7" t="s">
        <v>233</v>
      </c>
      <c r="I11" s="8" t="s">
        <v>48</v>
      </c>
      <c r="J11" s="9" t="s">
        <v>96</v>
      </c>
      <c r="K11" s="7" t="s">
        <v>50</v>
      </c>
      <c r="L11" s="8" t="s">
        <v>48</v>
      </c>
      <c r="M11" s="246"/>
      <c r="N11" s="247"/>
    </row>
    <row r="12" spans="1:14" ht="16.5" thickTop="1" thickBot="1" x14ac:dyDescent="0.3">
      <c r="A12" s="2"/>
      <c r="B12" s="240"/>
      <c r="C12" s="241"/>
      <c r="D12" s="10" t="s">
        <v>51</v>
      </c>
      <c r="E12" s="10" t="s">
        <v>52</v>
      </c>
      <c r="F12" s="10" t="s">
        <v>53</v>
      </c>
      <c r="G12" s="10" t="s">
        <v>54</v>
      </c>
      <c r="H12" s="10" t="s">
        <v>55</v>
      </c>
      <c r="I12" s="10" t="s">
        <v>56</v>
      </c>
      <c r="J12" s="10" t="s">
        <v>57</v>
      </c>
      <c r="K12" s="10" t="s">
        <v>58</v>
      </c>
      <c r="L12" s="10" t="s">
        <v>59</v>
      </c>
      <c r="M12" s="10" t="s">
        <v>60</v>
      </c>
      <c r="N12" s="123" t="s">
        <v>61</v>
      </c>
    </row>
    <row r="13" spans="1:14" ht="15.75" thickTop="1" x14ac:dyDescent="0.25">
      <c r="A13" s="2"/>
      <c r="B13" s="237" t="s">
        <v>68</v>
      </c>
      <c r="C13" s="237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24"/>
    </row>
    <row r="14" spans="1:14" x14ac:dyDescent="0.25">
      <c r="A14" s="2"/>
      <c r="B14" s="116" t="s">
        <v>63</v>
      </c>
      <c r="C14" s="14" t="s">
        <v>64</v>
      </c>
      <c r="D14" s="11"/>
      <c r="E14" s="12"/>
      <c r="F14" s="11"/>
      <c r="G14" s="12"/>
      <c r="H14" s="11"/>
      <c r="I14" s="12"/>
      <c r="J14" s="15"/>
      <c r="K14" s="11"/>
      <c r="L14" s="12"/>
      <c r="M14" s="11"/>
      <c r="N14" s="124"/>
    </row>
    <row r="15" spans="1:14" x14ac:dyDescent="0.25">
      <c r="A15" s="2"/>
      <c r="B15" s="141" t="s">
        <v>9</v>
      </c>
      <c r="C15" s="61" t="s">
        <v>70</v>
      </c>
      <c r="D15" s="31">
        <f>'Aneksi nr.1'!E18</f>
        <v>48952</v>
      </c>
      <c r="E15" s="30">
        <f>SUM(D15/D33)</f>
        <v>0.78792171001802724</v>
      </c>
      <c r="F15" s="29">
        <f>'Aneksi nr.1'!G18</f>
        <v>51500</v>
      </c>
      <c r="G15" s="30">
        <f>SUM(F15/F33)</f>
        <v>0.76352853965900669</v>
      </c>
      <c r="H15" s="29">
        <f>'Aneksi nr.1'!I18</f>
        <v>51500</v>
      </c>
      <c r="I15" s="30">
        <f>SUM(H15/H33)</f>
        <v>0.76014760147601479</v>
      </c>
      <c r="J15" s="29">
        <f>SUM(H15-F15)</f>
        <v>0</v>
      </c>
      <c r="K15" s="31">
        <f>'Aneksi nr.1'!L18</f>
        <v>32221</v>
      </c>
      <c r="L15" s="30">
        <f>SUM(K15/K33)</f>
        <v>0.80121845082680587</v>
      </c>
      <c r="M15" s="29">
        <f>SUM(H15-K15)</f>
        <v>19279</v>
      </c>
      <c r="N15" s="127">
        <f>SUM(K15/H15)</f>
        <v>0.62565048543689317</v>
      </c>
    </row>
    <row r="16" spans="1:14" x14ac:dyDescent="0.25">
      <c r="A16" s="2"/>
      <c r="B16" s="141" t="s">
        <v>10</v>
      </c>
      <c r="C16" s="61" t="s">
        <v>71</v>
      </c>
      <c r="D16" s="31">
        <f>'Aneksi nr.1'!E19</f>
        <v>5605</v>
      </c>
      <c r="E16" s="30">
        <f>SUM(D16/D33)</f>
        <v>9.0216971413855263E-2</v>
      </c>
      <c r="F16" s="29">
        <f>'Aneksi nr.1'!G19</f>
        <v>7300</v>
      </c>
      <c r="G16" s="30">
        <f>F16/F33</f>
        <v>0.10822831727205337</v>
      </c>
      <c r="H16" s="29">
        <f>'Aneksi nr.1'!I19</f>
        <v>7300</v>
      </c>
      <c r="I16" s="30">
        <f>SUM(H16/H33)</f>
        <v>0.10774907749077491</v>
      </c>
      <c r="J16" s="29">
        <f t="shared" ref="J16:J21" si="0">SUM(H16-F16)</f>
        <v>0</v>
      </c>
      <c r="K16" s="31">
        <f>'Aneksi nr.1'!L19</f>
        <v>4031</v>
      </c>
      <c r="L16" s="30">
        <f>SUM(K16/K33)</f>
        <v>0.10023623026233992</v>
      </c>
      <c r="M16" s="29">
        <f t="shared" ref="M16:M21" si="1">SUM(H16-K16)</f>
        <v>3269</v>
      </c>
      <c r="N16" s="127">
        <f>SUM(K16/H16)</f>
        <v>0.55219178082191778</v>
      </c>
    </row>
    <row r="17" spans="1:14" x14ac:dyDescent="0.25">
      <c r="A17" s="2"/>
      <c r="B17" s="141" t="s">
        <v>11</v>
      </c>
      <c r="C17" s="61" t="s">
        <v>72</v>
      </c>
      <c r="D17" s="31">
        <f>'Aneksi nr.1'!E20</f>
        <v>6374</v>
      </c>
      <c r="E17" s="30">
        <f>SUM(D17/D33)</f>
        <v>0.10259464331702292</v>
      </c>
      <c r="F17" s="29">
        <f>'Aneksi nr.1'!G20</f>
        <v>8400</v>
      </c>
      <c r="G17" s="30">
        <f>SUM(F17/F30)</f>
        <v>0.125</v>
      </c>
      <c r="H17" s="29">
        <f>'Aneksi nr.1'!I20</f>
        <v>8700</v>
      </c>
      <c r="I17" s="30">
        <f>SUM(H17/H33)</f>
        <v>0.12841328413284134</v>
      </c>
      <c r="J17" s="29">
        <f t="shared" si="0"/>
        <v>300</v>
      </c>
      <c r="K17" s="31">
        <f>'Aneksi nr.1'!L20</f>
        <v>3963</v>
      </c>
      <c r="L17" s="30">
        <f>SUM(K17/K33)</f>
        <v>9.8545318910854163E-2</v>
      </c>
      <c r="M17" s="29">
        <f t="shared" si="1"/>
        <v>4737</v>
      </c>
      <c r="N17" s="127">
        <f>SUM(K17/H17)</f>
        <v>0.45551724137931032</v>
      </c>
    </row>
    <row r="18" spans="1:14" x14ac:dyDescent="0.25">
      <c r="A18" s="2"/>
      <c r="B18" s="141" t="s">
        <v>12</v>
      </c>
      <c r="C18" s="61" t="s">
        <v>73</v>
      </c>
      <c r="D18" s="31">
        <v>0</v>
      </c>
      <c r="E18" s="30">
        <f>SUM(D18/D36)</f>
        <v>0</v>
      </c>
      <c r="F18" s="29">
        <v>0</v>
      </c>
      <c r="G18" s="29">
        <v>0</v>
      </c>
      <c r="H18" s="29">
        <v>0</v>
      </c>
      <c r="I18" s="30"/>
      <c r="J18" s="29">
        <f t="shared" si="0"/>
        <v>0</v>
      </c>
      <c r="K18" s="31">
        <v>0</v>
      </c>
      <c r="L18" s="29">
        <v>0</v>
      </c>
      <c r="M18" s="29">
        <f t="shared" si="1"/>
        <v>0</v>
      </c>
      <c r="N18" s="129">
        <v>0</v>
      </c>
    </row>
    <row r="19" spans="1:14" x14ac:dyDescent="0.25">
      <c r="A19" s="2"/>
      <c r="B19" s="141" t="s">
        <v>13</v>
      </c>
      <c r="C19" s="61" t="s">
        <v>74</v>
      </c>
      <c r="D19" s="31">
        <v>0</v>
      </c>
      <c r="E19" s="30">
        <v>0</v>
      </c>
      <c r="F19" s="29">
        <v>0</v>
      </c>
      <c r="G19" s="29">
        <v>0</v>
      </c>
      <c r="H19" s="29">
        <v>0</v>
      </c>
      <c r="I19" s="30"/>
      <c r="J19" s="29">
        <f t="shared" si="0"/>
        <v>0</v>
      </c>
      <c r="K19" s="31">
        <v>0</v>
      </c>
      <c r="L19" s="29">
        <v>0</v>
      </c>
      <c r="M19" s="29">
        <f t="shared" si="1"/>
        <v>0</v>
      </c>
      <c r="N19" s="129">
        <v>0</v>
      </c>
    </row>
    <row r="20" spans="1:14" x14ac:dyDescent="0.25">
      <c r="A20" s="2"/>
      <c r="B20" s="141" t="s">
        <v>14</v>
      </c>
      <c r="C20" s="61" t="s">
        <v>75</v>
      </c>
      <c r="D20" s="31">
        <v>0</v>
      </c>
      <c r="E20" s="30">
        <f>SUM(D20/D38)</f>
        <v>0</v>
      </c>
      <c r="F20" s="29">
        <v>0</v>
      </c>
      <c r="G20" s="29">
        <v>0</v>
      </c>
      <c r="H20" s="29">
        <v>0</v>
      </c>
      <c r="I20" s="30"/>
      <c r="J20" s="29">
        <f t="shared" si="0"/>
        <v>0</v>
      </c>
      <c r="K20" s="31">
        <v>0</v>
      </c>
      <c r="L20" s="29">
        <v>0</v>
      </c>
      <c r="M20" s="29">
        <f t="shared" si="1"/>
        <v>0</v>
      </c>
      <c r="N20" s="129">
        <v>0</v>
      </c>
    </row>
    <row r="21" spans="1:14" x14ac:dyDescent="0.25">
      <c r="A21" s="2"/>
      <c r="B21" s="141" t="s">
        <v>15</v>
      </c>
      <c r="C21" s="61" t="s">
        <v>251</v>
      </c>
      <c r="D21" s="31">
        <f>'Aneksi nr.1'!E24</f>
        <v>150</v>
      </c>
      <c r="E21" s="30">
        <f>SUM(D21/D33)</f>
        <v>2.4143703322173577E-3</v>
      </c>
      <c r="F21" s="29">
        <v>0</v>
      </c>
      <c r="G21" s="30">
        <f>SUM(F21/F30)</f>
        <v>0</v>
      </c>
      <c r="H21" s="29">
        <f>'Aneksi nr.1'!I24</f>
        <v>0</v>
      </c>
      <c r="I21" s="30">
        <f>SUM(H21/H33)</f>
        <v>0</v>
      </c>
      <c r="J21" s="29">
        <f t="shared" si="0"/>
        <v>0</v>
      </c>
      <c r="K21" s="31">
        <v>0</v>
      </c>
      <c r="L21" s="29">
        <v>0</v>
      </c>
      <c r="M21" s="29">
        <f t="shared" si="1"/>
        <v>0</v>
      </c>
      <c r="N21" s="129">
        <v>0</v>
      </c>
    </row>
    <row r="22" spans="1:14" x14ac:dyDescent="0.25">
      <c r="A22" s="2"/>
      <c r="B22" s="142"/>
      <c r="C22" s="62" t="s">
        <v>97</v>
      </c>
      <c r="D22" s="34">
        <f>SUM(D15:D21)</f>
        <v>61081</v>
      </c>
      <c r="E22" s="35">
        <f>D22/D33</f>
        <v>0.98314769508112287</v>
      </c>
      <c r="F22" s="34">
        <f t="shared" ref="F22:M22" si="2">SUM(F15:F21)</f>
        <v>67200</v>
      </c>
      <c r="G22" s="35">
        <f>SUM(F22/F33)</f>
        <v>0.99629355077835435</v>
      </c>
      <c r="H22" s="34">
        <f t="shared" si="2"/>
        <v>67500</v>
      </c>
      <c r="I22" s="35">
        <f>SUM(H22/H33)</f>
        <v>0.99630996309963105</v>
      </c>
      <c r="J22" s="34">
        <f t="shared" si="2"/>
        <v>300</v>
      </c>
      <c r="K22" s="34">
        <f t="shared" si="2"/>
        <v>40215</v>
      </c>
      <c r="L22" s="35">
        <f>K22/K33</f>
        <v>1</v>
      </c>
      <c r="M22" s="34">
        <f t="shared" si="2"/>
        <v>27285</v>
      </c>
      <c r="N22" s="128">
        <f>SUM(K22/H22)</f>
        <v>0.59577777777777774</v>
      </c>
    </row>
    <row r="23" spans="1:14" x14ac:dyDescent="0.25">
      <c r="A23" s="2"/>
      <c r="B23" s="141" t="s">
        <v>7</v>
      </c>
      <c r="C23" s="61" t="s">
        <v>78</v>
      </c>
      <c r="D23" s="31">
        <v>0</v>
      </c>
      <c r="E23" s="29">
        <v>0</v>
      </c>
      <c r="F23" s="29">
        <v>0</v>
      </c>
      <c r="G23" s="29">
        <v>0</v>
      </c>
      <c r="H23" s="29"/>
      <c r="I23" s="29">
        <v>0</v>
      </c>
      <c r="J23" s="29"/>
      <c r="K23" s="31">
        <v>0</v>
      </c>
      <c r="L23" s="29">
        <v>0</v>
      </c>
      <c r="M23" s="29"/>
      <c r="N23" s="129">
        <v>0</v>
      </c>
    </row>
    <row r="24" spans="1:14" x14ac:dyDescent="0.25">
      <c r="A24" s="2"/>
      <c r="B24" s="141" t="s">
        <v>8</v>
      </c>
      <c r="C24" s="61" t="s">
        <v>79</v>
      </c>
      <c r="D24" s="31">
        <v>900</v>
      </c>
      <c r="E24" s="30">
        <f>SUM(D24/D33)</f>
        <v>1.4486221993304146E-2</v>
      </c>
      <c r="F24" s="29">
        <f>'Aneksi nr.1'!G27</f>
        <v>0</v>
      </c>
      <c r="G24" s="30">
        <f>SUM(F24/F30)</f>
        <v>0</v>
      </c>
      <c r="H24" s="29">
        <f>'Aneksi nr.1'!I27</f>
        <v>0</v>
      </c>
      <c r="I24" s="29">
        <v>0</v>
      </c>
      <c r="J24" s="29">
        <f>SUM(H24-F24)</f>
        <v>0</v>
      </c>
      <c r="K24" s="31">
        <v>0</v>
      </c>
      <c r="L24" s="29">
        <v>0</v>
      </c>
      <c r="M24" s="29">
        <f>SUM(H24-K24)</f>
        <v>0</v>
      </c>
      <c r="N24" s="129">
        <v>0</v>
      </c>
    </row>
    <row r="25" spans="1:14" x14ac:dyDescent="0.25">
      <c r="A25" s="2"/>
      <c r="B25" s="142"/>
      <c r="C25" s="62" t="s">
        <v>98</v>
      </c>
      <c r="D25" s="34">
        <f>SUM(D23:D24)</f>
        <v>900</v>
      </c>
      <c r="E25" s="35">
        <f t="shared" ref="E25:M25" si="3">SUM(E23:E24)</f>
        <v>1.4486221993304146E-2</v>
      </c>
      <c r="F25" s="34">
        <f t="shared" si="3"/>
        <v>0</v>
      </c>
      <c r="G25" s="35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0</v>
      </c>
      <c r="K25" s="34">
        <f t="shared" si="3"/>
        <v>0</v>
      </c>
      <c r="L25" s="34">
        <f t="shared" si="3"/>
        <v>0</v>
      </c>
      <c r="M25" s="34">
        <f t="shared" si="3"/>
        <v>0</v>
      </c>
      <c r="N25" s="130">
        <v>0</v>
      </c>
    </row>
    <row r="26" spans="1:14" x14ac:dyDescent="0.25">
      <c r="A26" s="2"/>
      <c r="B26" s="141" t="s">
        <v>7</v>
      </c>
      <c r="C26" s="61" t="s">
        <v>78</v>
      </c>
      <c r="D26" s="31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1">
        <v>0</v>
      </c>
      <c r="L26" s="29">
        <v>0</v>
      </c>
      <c r="M26" s="29">
        <v>0</v>
      </c>
      <c r="N26" s="129">
        <v>0</v>
      </c>
    </row>
    <row r="27" spans="1:14" x14ac:dyDescent="0.25">
      <c r="A27" s="2"/>
      <c r="B27" s="141" t="s">
        <v>8</v>
      </c>
      <c r="C27" s="61" t="s">
        <v>79</v>
      </c>
      <c r="D27" s="31">
        <v>0</v>
      </c>
      <c r="E27" s="29">
        <v>0</v>
      </c>
      <c r="F27" s="29">
        <v>0</v>
      </c>
      <c r="G27" s="29">
        <v>0</v>
      </c>
      <c r="H27" s="29"/>
      <c r="I27" s="29">
        <v>0</v>
      </c>
      <c r="J27" s="29">
        <v>0</v>
      </c>
      <c r="K27" s="31">
        <v>0</v>
      </c>
      <c r="L27" s="29">
        <v>0</v>
      </c>
      <c r="M27" s="29">
        <v>0</v>
      </c>
      <c r="N27" s="129">
        <v>0</v>
      </c>
    </row>
    <row r="28" spans="1:14" x14ac:dyDescent="0.25">
      <c r="A28" s="2"/>
      <c r="B28" s="142"/>
      <c r="C28" s="62" t="s">
        <v>99</v>
      </c>
      <c r="D28" s="34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4">
        <v>0</v>
      </c>
      <c r="L28" s="36">
        <v>0</v>
      </c>
      <c r="M28" s="36">
        <v>0</v>
      </c>
      <c r="N28" s="130">
        <v>0</v>
      </c>
    </row>
    <row r="29" spans="1:14" x14ac:dyDescent="0.25">
      <c r="A29" s="2"/>
      <c r="B29" s="143"/>
      <c r="C29" s="63" t="s">
        <v>100</v>
      </c>
      <c r="D29" s="64">
        <f>SUM(D28+D25)</f>
        <v>900</v>
      </c>
      <c r="E29" s="65">
        <f>D29/D33</f>
        <v>1.4486221993304146E-2</v>
      </c>
      <c r="F29" s="64">
        <f t="shared" ref="F29:M29" si="4">SUM(F28+F25)</f>
        <v>0</v>
      </c>
      <c r="G29" s="65">
        <f t="shared" si="4"/>
        <v>0</v>
      </c>
      <c r="H29" s="64">
        <f t="shared" si="4"/>
        <v>0</v>
      </c>
      <c r="I29" s="65">
        <f>SUM(H29/H33)</f>
        <v>0</v>
      </c>
      <c r="J29" s="64">
        <f t="shared" si="4"/>
        <v>0</v>
      </c>
      <c r="K29" s="64">
        <f t="shared" si="4"/>
        <v>0</v>
      </c>
      <c r="L29" s="64">
        <f t="shared" si="4"/>
        <v>0</v>
      </c>
      <c r="M29" s="64">
        <f t="shared" si="4"/>
        <v>0</v>
      </c>
      <c r="N29" s="144">
        <v>0</v>
      </c>
    </row>
    <row r="30" spans="1:14" x14ac:dyDescent="0.25">
      <c r="A30" s="2"/>
      <c r="B30" s="143"/>
      <c r="C30" s="63" t="s">
        <v>101</v>
      </c>
      <c r="D30" s="64">
        <f>SUM(D29+D22)</f>
        <v>61981</v>
      </c>
      <c r="E30" s="65">
        <f>D30/D33</f>
        <v>0.99763391707442695</v>
      </c>
      <c r="F30" s="64">
        <f t="shared" ref="F30:M30" si="5">SUM(F29+F22)</f>
        <v>67200</v>
      </c>
      <c r="G30" s="65">
        <f t="shared" si="5"/>
        <v>0.99629355077835435</v>
      </c>
      <c r="H30" s="64">
        <f t="shared" si="5"/>
        <v>67500</v>
      </c>
      <c r="I30" s="65">
        <f>H30/H33</f>
        <v>0.99630996309963105</v>
      </c>
      <c r="J30" s="64">
        <f t="shared" si="5"/>
        <v>300</v>
      </c>
      <c r="K30" s="64">
        <f t="shared" si="5"/>
        <v>40215</v>
      </c>
      <c r="L30" s="65">
        <f t="shared" si="5"/>
        <v>1</v>
      </c>
      <c r="M30" s="64">
        <f t="shared" si="5"/>
        <v>27285</v>
      </c>
      <c r="N30" s="145">
        <f>SUM(K30/H30)</f>
        <v>0.59577777777777774</v>
      </c>
    </row>
    <row r="31" spans="1:14" x14ac:dyDescent="0.25">
      <c r="A31" s="2"/>
      <c r="B31" s="142"/>
      <c r="C31" s="62" t="s">
        <v>102</v>
      </c>
      <c r="D31" s="34">
        <v>0</v>
      </c>
      <c r="E31" s="36"/>
      <c r="F31" s="36"/>
      <c r="G31" s="36"/>
      <c r="H31" s="36"/>
      <c r="I31" s="36"/>
      <c r="J31" s="36"/>
      <c r="K31" s="34">
        <v>0</v>
      </c>
      <c r="L31" s="36"/>
      <c r="M31" s="36"/>
      <c r="N31" s="130"/>
    </row>
    <row r="32" spans="1:14" x14ac:dyDescent="0.25">
      <c r="A32" s="2"/>
      <c r="B32" s="142"/>
      <c r="C32" s="62" t="s">
        <v>103</v>
      </c>
      <c r="D32" s="34">
        <f>'Aneksi nr.1'!E34</f>
        <v>147</v>
      </c>
      <c r="E32" s="36"/>
      <c r="F32" s="36">
        <v>250</v>
      </c>
      <c r="G32" s="36"/>
      <c r="H32" s="36">
        <v>250</v>
      </c>
      <c r="I32" s="36"/>
      <c r="J32" s="36"/>
      <c r="K32" s="34">
        <v>0</v>
      </c>
      <c r="L32" s="36"/>
      <c r="M32" s="36">
        <f>H32-K32</f>
        <v>250</v>
      </c>
      <c r="N32" s="130"/>
    </row>
    <row r="33" spans="1:14" ht="15.75" thickBot="1" x14ac:dyDescent="0.3">
      <c r="A33" s="2"/>
      <c r="B33" s="143"/>
      <c r="C33" s="63" t="s">
        <v>104</v>
      </c>
      <c r="D33" s="64">
        <f>SUM(D30+D31+D32)</f>
        <v>62128</v>
      </c>
      <c r="E33" s="64"/>
      <c r="F33" s="64">
        <f>SUM(F30+F31+F32)</f>
        <v>67450</v>
      </c>
      <c r="G33" s="64"/>
      <c r="H33" s="64">
        <f>SUM(H30+H31+H32)</f>
        <v>67750</v>
      </c>
      <c r="I33" s="64"/>
      <c r="J33" s="64">
        <f>SUM(J30+J31+J32)</f>
        <v>300</v>
      </c>
      <c r="K33" s="64">
        <f>SUM(K30+K31+K32)</f>
        <v>40215</v>
      </c>
      <c r="L33" s="64"/>
      <c r="M33" s="64">
        <f>SUM(M30+M31+M32)</f>
        <v>27535</v>
      </c>
      <c r="N33" s="145">
        <f>SUM(K33/H33)</f>
        <v>0.59357933579335798</v>
      </c>
    </row>
    <row r="34" spans="1:14" ht="15.75" thickTop="1" x14ac:dyDescent="0.25">
      <c r="A34" s="2"/>
      <c r="B34" s="251" t="s">
        <v>105</v>
      </c>
      <c r="C34" s="251"/>
      <c r="D34" s="25"/>
      <c r="E34" s="26"/>
      <c r="F34" s="25"/>
      <c r="G34" s="26"/>
      <c r="H34" s="25"/>
      <c r="I34" s="26"/>
      <c r="J34" s="27"/>
      <c r="K34" s="25"/>
      <c r="L34" s="26"/>
      <c r="M34" s="25"/>
      <c r="N34" s="126"/>
    </row>
    <row r="35" spans="1:14" x14ac:dyDescent="0.25">
      <c r="A35" s="2"/>
      <c r="B35" s="116" t="s">
        <v>69</v>
      </c>
      <c r="C35" s="14" t="s">
        <v>64</v>
      </c>
      <c r="D35" s="11"/>
      <c r="E35" s="12"/>
      <c r="F35" s="11"/>
      <c r="G35" s="12"/>
      <c r="H35" s="11"/>
      <c r="I35" s="12"/>
      <c r="J35" s="15"/>
      <c r="K35" s="11"/>
      <c r="L35" s="12"/>
      <c r="M35" s="11"/>
      <c r="N35" s="124"/>
    </row>
    <row r="36" spans="1:14" x14ac:dyDescent="0.25">
      <c r="A36" s="2"/>
      <c r="B36" s="141"/>
      <c r="C36" s="66" t="s">
        <v>106</v>
      </c>
      <c r="D36" s="64">
        <f>D38</f>
        <v>61081</v>
      </c>
      <c r="E36" s="65">
        <f t="shared" ref="E36:N36" si="6">E38</f>
        <v>0.98314769508112287</v>
      </c>
      <c r="F36" s="64">
        <f t="shared" si="6"/>
        <v>67200</v>
      </c>
      <c r="G36" s="65">
        <f t="shared" si="6"/>
        <v>0.99629355077835435</v>
      </c>
      <c r="H36" s="64">
        <f t="shared" si="6"/>
        <v>67500</v>
      </c>
      <c r="I36" s="65">
        <f t="shared" si="6"/>
        <v>0.99630996309963105</v>
      </c>
      <c r="J36" s="64">
        <f t="shared" si="6"/>
        <v>300</v>
      </c>
      <c r="K36" s="64">
        <f t="shared" si="6"/>
        <v>40215</v>
      </c>
      <c r="L36" s="65">
        <f t="shared" si="6"/>
        <v>1</v>
      </c>
      <c r="M36" s="64">
        <f t="shared" si="6"/>
        <v>27285</v>
      </c>
      <c r="N36" s="145">
        <f t="shared" si="6"/>
        <v>0.59577777777777774</v>
      </c>
    </row>
    <row r="37" spans="1:14" x14ac:dyDescent="0.25">
      <c r="A37" s="2"/>
      <c r="B37" s="141" t="s">
        <v>107</v>
      </c>
      <c r="C37" s="28" t="s">
        <v>64</v>
      </c>
      <c r="D37" s="31"/>
      <c r="E37" s="29"/>
      <c r="F37" s="29"/>
      <c r="G37" s="29"/>
      <c r="H37" s="29"/>
      <c r="I37" s="29"/>
      <c r="J37" s="29"/>
      <c r="K37" s="31"/>
      <c r="L37" s="29"/>
      <c r="M37" s="29"/>
      <c r="N37" s="129"/>
    </row>
    <row r="38" spans="1:14" ht="15.75" thickBot="1" x14ac:dyDescent="0.3">
      <c r="A38" s="2"/>
      <c r="B38" s="146"/>
      <c r="C38" s="67"/>
      <c r="D38" s="31">
        <f>D22</f>
        <v>61081</v>
      </c>
      <c r="E38" s="30">
        <f t="shared" ref="E38:N38" si="7">E22</f>
        <v>0.98314769508112287</v>
      </c>
      <c r="F38" s="31">
        <f t="shared" si="7"/>
        <v>67200</v>
      </c>
      <c r="G38" s="30">
        <f t="shared" si="7"/>
        <v>0.99629355077835435</v>
      </c>
      <c r="H38" s="31">
        <f t="shared" si="7"/>
        <v>67500</v>
      </c>
      <c r="I38" s="30">
        <f t="shared" si="7"/>
        <v>0.99630996309963105</v>
      </c>
      <c r="J38" s="31">
        <f t="shared" si="7"/>
        <v>300</v>
      </c>
      <c r="K38" s="31">
        <f t="shared" si="7"/>
        <v>40215</v>
      </c>
      <c r="L38" s="30">
        <f t="shared" si="7"/>
        <v>1</v>
      </c>
      <c r="M38" s="31">
        <f t="shared" si="7"/>
        <v>27285</v>
      </c>
      <c r="N38" s="127">
        <f t="shared" si="7"/>
        <v>0.59577777777777774</v>
      </c>
    </row>
    <row r="39" spans="1:14" x14ac:dyDescent="0.25">
      <c r="A39" s="2"/>
      <c r="B39" s="141"/>
      <c r="C39" s="66" t="s">
        <v>109</v>
      </c>
      <c r="D39" s="64">
        <f>SUM(D45+D47)</f>
        <v>347</v>
      </c>
      <c r="E39" s="64">
        <f t="shared" ref="E39:N39" si="8">SUM(E45+E47)</f>
        <v>0</v>
      </c>
      <c r="F39" s="64">
        <f t="shared" si="8"/>
        <v>1000</v>
      </c>
      <c r="G39" s="65">
        <f>SUM(F39/F33)</f>
        <v>1.4825796886582653E-2</v>
      </c>
      <c r="H39" s="64">
        <f t="shared" si="8"/>
        <v>1000</v>
      </c>
      <c r="I39" s="65">
        <f>SUM(H39/H33)</f>
        <v>1.4760147601476014E-2</v>
      </c>
      <c r="J39" s="64">
        <f t="shared" si="8"/>
        <v>0</v>
      </c>
      <c r="K39" s="64">
        <f t="shared" si="8"/>
        <v>0</v>
      </c>
      <c r="L39" s="64">
        <f t="shared" si="8"/>
        <v>0</v>
      </c>
      <c r="M39" s="64">
        <f t="shared" si="8"/>
        <v>2600</v>
      </c>
      <c r="N39" s="147">
        <f t="shared" si="8"/>
        <v>0</v>
      </c>
    </row>
    <row r="40" spans="1:14" x14ac:dyDescent="0.25">
      <c r="A40" s="2"/>
      <c r="B40" s="141" t="s">
        <v>107</v>
      </c>
      <c r="C40" s="392" t="s">
        <v>64</v>
      </c>
      <c r="D40" s="31"/>
      <c r="E40" s="29"/>
      <c r="F40" s="29"/>
      <c r="G40" s="29"/>
      <c r="H40" s="29"/>
      <c r="I40" s="29"/>
      <c r="J40" s="29"/>
      <c r="K40" s="31"/>
      <c r="L40" s="29"/>
      <c r="M40" s="29"/>
      <c r="N40" s="129"/>
    </row>
    <row r="41" spans="1:14" x14ac:dyDescent="0.25">
      <c r="A41" s="2"/>
      <c r="B41" s="390"/>
      <c r="C41" s="394" t="s">
        <v>213</v>
      </c>
      <c r="D41" s="391">
        <v>2654</v>
      </c>
      <c r="E41" s="29"/>
      <c r="F41" s="29">
        <v>3000</v>
      </c>
      <c r="G41" s="29"/>
      <c r="H41" s="29">
        <v>3000</v>
      </c>
      <c r="I41" s="29"/>
      <c r="J41" s="29">
        <v>0</v>
      </c>
      <c r="K41" s="115">
        <v>1400</v>
      </c>
      <c r="L41" s="29">
        <v>0</v>
      </c>
      <c r="M41" s="29">
        <f>F41-K41</f>
        <v>1600</v>
      </c>
      <c r="N41" s="129">
        <v>0</v>
      </c>
    </row>
    <row r="42" spans="1:14" x14ac:dyDescent="0.25">
      <c r="A42" s="2"/>
      <c r="B42" s="141" t="s">
        <v>218</v>
      </c>
      <c r="C42" s="393" t="s">
        <v>223</v>
      </c>
      <c r="D42" s="31">
        <v>0</v>
      </c>
      <c r="E42" s="30">
        <f>SUM(D42/D33)</f>
        <v>0</v>
      </c>
      <c r="F42" s="29"/>
      <c r="G42" s="30">
        <f>SUM(F42/F33)</f>
        <v>0</v>
      </c>
      <c r="H42" s="29"/>
      <c r="I42" s="30">
        <f>SUM(H42/H33)</f>
        <v>0</v>
      </c>
      <c r="J42" s="29">
        <f>SUM(H42-F42)</f>
        <v>0</v>
      </c>
      <c r="K42" s="31">
        <v>0</v>
      </c>
      <c r="L42" s="29">
        <v>0</v>
      </c>
      <c r="M42" s="29">
        <f>SUM(F42-K42)</f>
        <v>0</v>
      </c>
      <c r="N42" s="129">
        <v>0</v>
      </c>
    </row>
    <row r="43" spans="1:14" x14ac:dyDescent="0.25">
      <c r="A43" s="2"/>
      <c r="B43" s="141" t="s">
        <v>225</v>
      </c>
      <c r="C43" s="28" t="s">
        <v>224</v>
      </c>
      <c r="D43" s="31">
        <v>347</v>
      </c>
      <c r="E43" s="29"/>
      <c r="F43" s="29">
        <v>1000</v>
      </c>
      <c r="G43" s="29"/>
      <c r="H43" s="29">
        <v>1000</v>
      </c>
      <c r="I43" s="29"/>
      <c r="J43" s="29">
        <f>SUM(H43-F43)</f>
        <v>0</v>
      </c>
      <c r="K43" s="31">
        <v>0</v>
      </c>
      <c r="L43" s="29">
        <v>0</v>
      </c>
      <c r="M43" s="29">
        <f>SUM(F43-K43)</f>
        <v>1000</v>
      </c>
      <c r="N43" s="129">
        <v>0</v>
      </c>
    </row>
    <row r="44" spans="1:14" x14ac:dyDescent="0.25">
      <c r="A44" s="2"/>
      <c r="B44" s="141"/>
      <c r="C44" s="28"/>
      <c r="D44" s="31"/>
      <c r="E44" s="29"/>
      <c r="F44" s="29"/>
      <c r="G44" s="30">
        <f>SUM(F44/F33)</f>
        <v>0</v>
      </c>
      <c r="H44" s="29"/>
      <c r="I44" s="30">
        <f>SUM(H44/H33)</f>
        <v>0</v>
      </c>
      <c r="J44" s="29">
        <f>SUM(H44-F44)</f>
        <v>0</v>
      </c>
      <c r="K44" s="31">
        <v>0</v>
      </c>
      <c r="L44" s="29">
        <v>0</v>
      </c>
      <c r="M44" s="29">
        <f>SUM(F44-K44)</f>
        <v>0</v>
      </c>
      <c r="N44" s="129">
        <v>0</v>
      </c>
    </row>
    <row r="45" spans="1:14" x14ac:dyDescent="0.25">
      <c r="A45" s="2"/>
      <c r="B45" s="141"/>
      <c r="C45" s="33" t="s">
        <v>98</v>
      </c>
      <c r="D45" s="34">
        <f>SUM(D42:D44)</f>
        <v>347</v>
      </c>
      <c r="E45" s="35">
        <f t="shared" ref="E45:N45" si="9">SUM(E40:E44)</f>
        <v>0</v>
      </c>
      <c r="F45" s="34">
        <f>SUM(F42:F44)</f>
        <v>1000</v>
      </c>
      <c r="G45" s="35">
        <f t="shared" si="9"/>
        <v>0</v>
      </c>
      <c r="H45" s="34">
        <f>SUM(H42:H44)</f>
        <v>1000</v>
      </c>
      <c r="I45" s="35">
        <f t="shared" si="9"/>
        <v>0</v>
      </c>
      <c r="J45" s="34">
        <f>SUM(J42:J44)</f>
        <v>0</v>
      </c>
      <c r="K45" s="34">
        <f>SUM(K42:K44)</f>
        <v>0</v>
      </c>
      <c r="L45" s="34">
        <f t="shared" si="9"/>
        <v>0</v>
      </c>
      <c r="M45" s="34">
        <f t="shared" si="9"/>
        <v>2600</v>
      </c>
      <c r="N45" s="148">
        <f t="shared" si="9"/>
        <v>0</v>
      </c>
    </row>
    <row r="46" spans="1:14" x14ac:dyDescent="0.25">
      <c r="A46" s="2"/>
      <c r="B46" s="141" t="s">
        <v>107</v>
      </c>
      <c r="C46" s="28" t="s">
        <v>108</v>
      </c>
      <c r="D46" s="31"/>
      <c r="E46" s="29"/>
      <c r="F46" s="29"/>
      <c r="G46" s="29"/>
      <c r="H46" s="29"/>
      <c r="I46" s="29"/>
      <c r="J46" s="29"/>
      <c r="K46" s="31"/>
      <c r="L46" s="29"/>
      <c r="M46" s="29"/>
      <c r="N46" s="129"/>
    </row>
    <row r="47" spans="1:14" x14ac:dyDescent="0.25">
      <c r="A47" s="2"/>
      <c r="B47" s="141"/>
      <c r="C47" s="33" t="s">
        <v>99</v>
      </c>
      <c r="D47" s="34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4">
        <v>0</v>
      </c>
      <c r="L47" s="36">
        <v>0</v>
      </c>
      <c r="M47" s="36">
        <v>0</v>
      </c>
      <c r="N47" s="130">
        <v>0</v>
      </c>
    </row>
    <row r="48" spans="1:14" x14ac:dyDescent="0.25">
      <c r="A48" s="2"/>
      <c r="B48" s="141" t="s">
        <v>107</v>
      </c>
      <c r="C48" s="28" t="s">
        <v>64</v>
      </c>
      <c r="D48" s="31"/>
      <c r="E48" s="29"/>
      <c r="F48" s="29"/>
      <c r="G48" s="29"/>
      <c r="H48" s="29"/>
      <c r="I48" s="29"/>
      <c r="J48" s="29"/>
      <c r="K48" s="31"/>
      <c r="L48" s="29"/>
      <c r="M48" s="29"/>
      <c r="N48" s="129"/>
    </row>
    <row r="49" spans="1:14" x14ac:dyDescent="0.25">
      <c r="A49" s="2"/>
      <c r="B49" s="141" t="s">
        <v>107</v>
      </c>
      <c r="C49" s="28" t="s">
        <v>64</v>
      </c>
      <c r="D49" s="31"/>
      <c r="E49" s="29"/>
      <c r="F49" s="29"/>
      <c r="G49" s="29"/>
      <c r="H49" s="29"/>
      <c r="I49" s="29"/>
      <c r="J49" s="29"/>
      <c r="K49" s="31"/>
      <c r="L49" s="29"/>
      <c r="M49" s="29"/>
      <c r="N49" s="129"/>
    </row>
    <row r="50" spans="1:14" ht="15.75" thickBot="1" x14ac:dyDescent="0.3">
      <c r="A50" s="2"/>
      <c r="B50" s="149"/>
      <c r="C50" s="150" t="s">
        <v>104</v>
      </c>
      <c r="D50" s="151">
        <f>SUM(D36+D39)</f>
        <v>61428</v>
      </c>
      <c r="E50" s="151"/>
      <c r="F50" s="151">
        <f>SUM(F36+F39)</f>
        <v>68200</v>
      </c>
      <c r="G50" s="151"/>
      <c r="H50" s="151">
        <f t="shared" ref="H50:M50" si="10">SUM(H36+H39)</f>
        <v>68500</v>
      </c>
      <c r="I50" s="151"/>
      <c r="J50" s="151">
        <f t="shared" si="10"/>
        <v>300</v>
      </c>
      <c r="K50" s="151">
        <f t="shared" si="10"/>
        <v>40215</v>
      </c>
      <c r="L50" s="151"/>
      <c r="M50" s="151">
        <f t="shared" si="10"/>
        <v>29885</v>
      </c>
      <c r="N50" s="152">
        <f>SUM(K50/H50)</f>
        <v>0.58708029197080291</v>
      </c>
    </row>
    <row r="51" spans="1:14" ht="15.75" thickTop="1" x14ac:dyDescent="0.25">
      <c r="A51" s="2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</row>
    <row r="52" spans="1:14" x14ac:dyDescent="0.25">
      <c r="A52" s="2"/>
      <c r="B52" s="4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" customHeight="1" x14ac:dyDescent="0.25">
      <c r="A53" s="2"/>
      <c r="B53" s="323" t="s">
        <v>243</v>
      </c>
      <c r="C53" s="57" t="s">
        <v>35</v>
      </c>
      <c r="D53" s="322" t="s">
        <v>245</v>
      </c>
      <c r="E53" s="322"/>
      <c r="F53" s="323" t="s">
        <v>241</v>
      </c>
      <c r="G53" s="68" t="s">
        <v>35</v>
      </c>
      <c r="H53" s="340" t="s">
        <v>242</v>
      </c>
      <c r="I53" s="340"/>
      <c r="J53" s="340"/>
      <c r="K53" s="340"/>
      <c r="L53" s="69"/>
      <c r="M53" s="69"/>
      <c r="N53" s="2"/>
    </row>
    <row r="54" spans="1:14" ht="38.25" customHeight="1" x14ac:dyDescent="0.25">
      <c r="A54" s="2"/>
      <c r="B54" s="323"/>
      <c r="C54" s="57" t="s">
        <v>36</v>
      </c>
      <c r="D54" s="326"/>
      <c r="E54" s="326"/>
      <c r="F54" s="323"/>
      <c r="G54" s="68" t="s">
        <v>36</v>
      </c>
      <c r="H54" s="340"/>
      <c r="I54" s="340"/>
      <c r="J54" s="340"/>
      <c r="K54" s="340"/>
      <c r="L54" s="69"/>
      <c r="M54" s="69"/>
      <c r="N54" s="2"/>
    </row>
    <row r="55" spans="1:14" ht="15.75" x14ac:dyDescent="0.25">
      <c r="A55" s="2"/>
      <c r="B55" s="323"/>
      <c r="C55" s="57" t="s">
        <v>37</v>
      </c>
      <c r="D55" s="322" t="s">
        <v>238</v>
      </c>
      <c r="E55" s="322"/>
      <c r="F55" s="323"/>
      <c r="G55" s="68" t="s">
        <v>37</v>
      </c>
      <c r="H55" s="340" t="str">
        <f>D55</f>
        <v>08.09.2025</v>
      </c>
      <c r="I55" s="340"/>
      <c r="J55" s="340"/>
      <c r="K55" s="340"/>
      <c r="L55" s="69"/>
      <c r="M55" s="69"/>
      <c r="N55" s="2"/>
    </row>
  </sheetData>
  <mergeCells count="30">
    <mergeCell ref="B13:C13"/>
    <mergeCell ref="B34:C34"/>
    <mergeCell ref="B51:N51"/>
    <mergeCell ref="B53:B55"/>
    <mergeCell ref="D53:E53"/>
    <mergeCell ref="F53:F55"/>
    <mergeCell ref="D54:E54"/>
    <mergeCell ref="D55:E55"/>
    <mergeCell ref="H53:K53"/>
    <mergeCell ref="H54:K54"/>
    <mergeCell ref="H55:K55"/>
    <mergeCell ref="A5:A6"/>
    <mergeCell ref="B6:B7"/>
    <mergeCell ref="C6:E7"/>
    <mergeCell ref="F6:G7"/>
    <mergeCell ref="H6:N7"/>
    <mergeCell ref="B1:G1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</mergeCells>
  <printOptions horizontalCentered="1" verticalCentered="1"/>
  <pageMargins left="0" right="0" top="0" bottom="0" header="0" footer="0"/>
  <pageSetup paperSize="9" scale="64" orientation="landscape" blackAndWhite="1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25"/>
  <sheetViews>
    <sheetView workbookViewId="0">
      <selection activeCell="C19" sqref="C19"/>
    </sheetView>
  </sheetViews>
  <sheetFormatPr defaultRowHeight="15" x14ac:dyDescent="0.25"/>
  <cols>
    <col min="1" max="2" width="9.140625" style="43"/>
    <col min="3" max="3" width="22.140625" style="43" customWidth="1"/>
    <col min="4" max="4" width="14.28515625" style="43" customWidth="1"/>
    <col min="5" max="5" width="9.140625" style="43"/>
    <col min="6" max="6" width="9.28515625" style="43" bestFit="1" customWidth="1"/>
    <col min="7" max="7" width="16.7109375" style="43" customWidth="1"/>
    <col min="8" max="8" width="13" style="43" customWidth="1"/>
    <col min="9" max="9" width="10.85546875" style="43" customWidth="1"/>
    <col min="10" max="10" width="11" style="43" customWidth="1"/>
    <col min="11" max="11" width="9.28515625" style="43" bestFit="1" customWidth="1"/>
    <col min="12" max="12" width="9.85546875" style="43" bestFit="1" customWidth="1"/>
    <col min="13" max="13" width="9.140625" style="43"/>
    <col min="14" max="14" width="11.140625" style="43" customWidth="1"/>
    <col min="15" max="15" width="9.140625" style="43"/>
    <col min="16" max="16" width="9.28515625" style="43" bestFit="1" customWidth="1"/>
    <col min="17" max="17" width="9.140625" style="43"/>
    <col min="18" max="18" width="14.7109375" style="43" customWidth="1"/>
    <col min="19" max="19" width="9.5703125" style="43" bestFit="1" customWidth="1"/>
    <col min="20" max="16384" width="9.140625" style="43"/>
  </cols>
  <sheetData>
    <row r="3" spans="1:18" x14ac:dyDescent="0.25">
      <c r="A3" s="229" t="s">
        <v>239</v>
      </c>
      <c r="B3" s="229"/>
      <c r="C3" s="229"/>
      <c r="D3" s="229"/>
      <c r="E3" s="229"/>
      <c r="F3" s="229"/>
    </row>
    <row r="5" spans="1:18" ht="15" customHeight="1" x14ac:dyDescent="0.25">
      <c r="D5" s="341" t="s">
        <v>110</v>
      </c>
      <c r="E5" s="341"/>
      <c r="F5" s="341"/>
      <c r="G5" s="341"/>
      <c r="H5" s="341"/>
      <c r="I5" s="341"/>
      <c r="J5" s="46"/>
      <c r="K5" s="46"/>
      <c r="L5" s="46"/>
      <c r="M5" s="46"/>
      <c r="N5" s="46"/>
      <c r="O5" s="46"/>
      <c r="P5" s="46"/>
      <c r="Q5" s="2"/>
      <c r="R5" s="2"/>
    </row>
    <row r="6" spans="1:18" ht="15.75" thickBot="1" x14ac:dyDescent="0.3">
      <c r="A6" s="70" t="str">
        <f>'Aneksi nr.1.1 (2)'!$C$3</f>
        <v>Periudha e Raportimit  Katërmujori II -2025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27.75" customHeight="1" thickTop="1" thickBot="1" x14ac:dyDescent="0.3">
      <c r="A7" s="181" t="s">
        <v>1</v>
      </c>
      <c r="B7" s="182" t="s">
        <v>63</v>
      </c>
      <c r="C7" s="182" t="s">
        <v>86</v>
      </c>
      <c r="D7" s="182" t="s">
        <v>2</v>
      </c>
      <c r="E7" s="182" t="s">
        <v>3</v>
      </c>
      <c r="F7" s="182" t="s">
        <v>4</v>
      </c>
      <c r="G7" s="182" t="s">
        <v>5</v>
      </c>
      <c r="H7" s="343" t="s">
        <v>6</v>
      </c>
      <c r="I7" s="344"/>
      <c r="J7" s="344"/>
      <c r="K7" s="344"/>
      <c r="L7" s="344"/>
      <c r="M7" s="344"/>
      <c r="N7" s="344"/>
      <c r="O7" s="344"/>
      <c r="P7" s="344"/>
      <c r="Q7" s="344"/>
      <c r="R7" s="345"/>
    </row>
    <row r="8" spans="1:18" ht="15.75" thickTop="1" x14ac:dyDescent="0.25">
      <c r="A8" s="175"/>
      <c r="B8" s="176"/>
      <c r="C8" s="176"/>
      <c r="D8" s="176"/>
      <c r="E8" s="177"/>
      <c r="F8" s="176"/>
      <c r="G8" s="176"/>
      <c r="H8" s="178" t="s">
        <v>7</v>
      </c>
      <c r="I8" s="179" t="s">
        <v>8</v>
      </c>
      <c r="J8" s="179" t="s">
        <v>9</v>
      </c>
      <c r="K8" s="179" t="s">
        <v>10</v>
      </c>
      <c r="L8" s="179" t="s">
        <v>11</v>
      </c>
      <c r="M8" s="179" t="s">
        <v>12</v>
      </c>
      <c r="N8" s="179" t="s">
        <v>13</v>
      </c>
      <c r="O8" s="179" t="s">
        <v>14</v>
      </c>
      <c r="P8" s="179" t="s">
        <v>15</v>
      </c>
      <c r="Q8" s="179"/>
      <c r="R8" s="180" t="s">
        <v>16</v>
      </c>
    </row>
    <row r="9" spans="1:18" ht="51" customHeight="1" x14ac:dyDescent="0.25">
      <c r="A9" s="168">
        <v>29</v>
      </c>
      <c r="B9" s="162">
        <v>3310</v>
      </c>
      <c r="C9" s="162" t="s">
        <v>211</v>
      </c>
      <c r="D9" s="162">
        <v>1</v>
      </c>
      <c r="E9" s="163" t="s">
        <v>28</v>
      </c>
      <c r="F9" s="162" t="s">
        <v>17</v>
      </c>
      <c r="G9" s="162"/>
      <c r="H9" s="160" t="s">
        <v>111</v>
      </c>
      <c r="I9" s="71" t="s">
        <v>112</v>
      </c>
      <c r="J9" s="71" t="s">
        <v>20</v>
      </c>
      <c r="K9" s="71" t="s">
        <v>113</v>
      </c>
      <c r="L9" s="71" t="s">
        <v>114</v>
      </c>
      <c r="M9" s="71" t="s">
        <v>115</v>
      </c>
      <c r="N9" s="71" t="s">
        <v>116</v>
      </c>
      <c r="O9" s="71" t="s">
        <v>117</v>
      </c>
      <c r="P9" s="71" t="s">
        <v>26</v>
      </c>
      <c r="Q9" s="71"/>
      <c r="R9" s="154" t="s">
        <v>16</v>
      </c>
    </row>
    <row r="10" spans="1:18" ht="27.75" customHeight="1" x14ac:dyDescent="0.25">
      <c r="A10" s="169">
        <v>29</v>
      </c>
      <c r="B10" s="164">
        <v>3310</v>
      </c>
      <c r="C10" s="164" t="s">
        <v>211</v>
      </c>
      <c r="D10" s="165" t="s">
        <v>27</v>
      </c>
      <c r="E10" s="163" t="s">
        <v>28</v>
      </c>
      <c r="F10" s="165">
        <v>2025</v>
      </c>
      <c r="G10" s="166" t="s">
        <v>29</v>
      </c>
      <c r="H10" s="121"/>
      <c r="I10" s="119">
        <f>'Aneksi nr.1'!G28</f>
        <v>1000</v>
      </c>
      <c r="J10" s="119">
        <f>'Aneksi nr.1'!G18</f>
        <v>51500</v>
      </c>
      <c r="K10" s="119">
        <f>'Aneksi nr.1'!G19</f>
        <v>7300</v>
      </c>
      <c r="L10" s="119">
        <f>'Aneksi nr.1'!G20</f>
        <v>8400</v>
      </c>
      <c r="M10" s="119"/>
      <c r="N10" s="119"/>
      <c r="O10" s="119"/>
      <c r="P10" s="119">
        <f>'Aneksi nr.1'!G24</f>
        <v>0</v>
      </c>
      <c r="Q10" s="119"/>
      <c r="R10" s="53">
        <f>SUM(I10:Q10)</f>
        <v>68200</v>
      </c>
    </row>
    <row r="11" spans="1:18" ht="25.5" customHeight="1" x14ac:dyDescent="0.25">
      <c r="A11" s="169">
        <v>29</v>
      </c>
      <c r="B11" s="164">
        <v>3310</v>
      </c>
      <c r="C11" s="164" t="s">
        <v>211</v>
      </c>
      <c r="D11" s="165" t="s">
        <v>27</v>
      </c>
      <c r="E11" s="163" t="s">
        <v>28</v>
      </c>
      <c r="F11" s="165">
        <v>2025</v>
      </c>
      <c r="G11" s="166" t="s">
        <v>30</v>
      </c>
      <c r="H11" s="121"/>
      <c r="I11" s="119">
        <f>'Aneksi nr.1'!I28</f>
        <v>1000</v>
      </c>
      <c r="J11" s="119">
        <f>'Aneksi nr.1'!I18</f>
        <v>51500</v>
      </c>
      <c r="K11" s="119">
        <f>'Aneksi nr.1'!I19</f>
        <v>7300</v>
      </c>
      <c r="L11" s="119">
        <f>'Aneksi nr.1'!I20</f>
        <v>8700</v>
      </c>
      <c r="M11" s="119"/>
      <c r="N11" s="119"/>
      <c r="O11" s="119"/>
      <c r="P11" s="119">
        <f>'Aneksi nr.1'!I24</f>
        <v>0</v>
      </c>
      <c r="Q11" s="119"/>
      <c r="R11" s="53">
        <f t="shared" ref="R11:R18" si="0">SUM(I11:Q11)</f>
        <v>68500</v>
      </c>
    </row>
    <row r="12" spans="1:18" ht="24.75" customHeight="1" x14ac:dyDescent="0.25">
      <c r="A12" s="169">
        <v>29</v>
      </c>
      <c r="B12" s="164">
        <v>3310</v>
      </c>
      <c r="C12" s="164" t="s">
        <v>211</v>
      </c>
      <c r="D12" s="165" t="s">
        <v>27</v>
      </c>
      <c r="E12" s="163" t="s">
        <v>28</v>
      </c>
      <c r="F12" s="165">
        <v>2025</v>
      </c>
      <c r="G12" s="166" t="s">
        <v>31</v>
      </c>
      <c r="H12" s="121"/>
      <c r="I12" s="119">
        <f>'Aneksi nr.1'!L28</f>
        <v>0</v>
      </c>
      <c r="J12" s="119">
        <f>'Aneksi nr.1'!L18</f>
        <v>32221</v>
      </c>
      <c r="K12" s="119">
        <f>'Aneksi nr.1'!L19</f>
        <v>4031</v>
      </c>
      <c r="L12" s="119">
        <f>'Aneksi nr.1'!L20</f>
        <v>3963</v>
      </c>
      <c r="M12" s="119"/>
      <c r="N12" s="119"/>
      <c r="O12" s="119"/>
      <c r="P12" s="119">
        <v>0</v>
      </c>
      <c r="Q12" s="119"/>
      <c r="R12" s="53">
        <f t="shared" si="0"/>
        <v>40215</v>
      </c>
    </row>
    <row r="13" spans="1:18" ht="22.5" customHeight="1" x14ac:dyDescent="0.25">
      <c r="A13" s="169">
        <v>29</v>
      </c>
      <c r="B13" s="164">
        <v>3310</v>
      </c>
      <c r="C13" s="164" t="s">
        <v>211</v>
      </c>
      <c r="D13" s="165" t="s">
        <v>27</v>
      </c>
      <c r="E13" s="163" t="s">
        <v>28</v>
      </c>
      <c r="F13" s="165">
        <v>2025</v>
      </c>
      <c r="G13" s="166" t="s">
        <v>32</v>
      </c>
      <c r="H13" s="121"/>
      <c r="I13" s="119">
        <v>0</v>
      </c>
      <c r="J13" s="119">
        <v>0</v>
      </c>
      <c r="K13" s="119">
        <v>0</v>
      </c>
      <c r="L13" s="119">
        <v>0</v>
      </c>
      <c r="M13" s="119"/>
      <c r="N13" s="119"/>
      <c r="O13" s="119"/>
      <c r="P13" s="119">
        <v>0</v>
      </c>
      <c r="Q13" s="119"/>
      <c r="R13" s="53">
        <f t="shared" si="0"/>
        <v>0</v>
      </c>
    </row>
    <row r="14" spans="1:18" ht="15.75" customHeight="1" x14ac:dyDescent="0.25">
      <c r="A14" s="169">
        <v>29</v>
      </c>
      <c r="B14" s="164">
        <v>3310</v>
      </c>
      <c r="C14" s="164" t="s">
        <v>211</v>
      </c>
      <c r="D14" s="165" t="s">
        <v>27</v>
      </c>
      <c r="E14" s="163" t="s">
        <v>16</v>
      </c>
      <c r="F14" s="165">
        <v>2025</v>
      </c>
      <c r="G14" s="166" t="s">
        <v>29</v>
      </c>
      <c r="H14" s="121"/>
      <c r="I14" s="119">
        <f>I10</f>
        <v>1000</v>
      </c>
      <c r="J14" s="119">
        <f t="shared" ref="J14:L16" si="1">J10</f>
        <v>51500</v>
      </c>
      <c r="K14" s="119">
        <f t="shared" si="1"/>
        <v>7300</v>
      </c>
      <c r="L14" s="119">
        <f t="shared" si="1"/>
        <v>8400</v>
      </c>
      <c r="M14" s="119"/>
      <c r="N14" s="119"/>
      <c r="O14" s="119"/>
      <c r="P14" s="119">
        <f>SUM(P10)</f>
        <v>0</v>
      </c>
      <c r="Q14" s="119"/>
      <c r="R14" s="53">
        <f t="shared" si="0"/>
        <v>68200</v>
      </c>
    </row>
    <row r="15" spans="1:18" ht="12.75" customHeight="1" x14ac:dyDescent="0.25">
      <c r="A15" s="169">
        <v>29</v>
      </c>
      <c r="B15" s="164">
        <v>3310</v>
      </c>
      <c r="C15" s="164" t="s">
        <v>211</v>
      </c>
      <c r="D15" s="165" t="s">
        <v>27</v>
      </c>
      <c r="E15" s="163" t="s">
        <v>16</v>
      </c>
      <c r="F15" s="165">
        <v>2025</v>
      </c>
      <c r="G15" s="166" t="s">
        <v>30</v>
      </c>
      <c r="H15" s="121"/>
      <c r="I15" s="119">
        <f>I11</f>
        <v>1000</v>
      </c>
      <c r="J15" s="119">
        <f t="shared" si="1"/>
        <v>51500</v>
      </c>
      <c r="K15" s="119">
        <f t="shared" si="1"/>
        <v>7300</v>
      </c>
      <c r="L15" s="119">
        <f t="shared" si="1"/>
        <v>8700</v>
      </c>
      <c r="M15" s="119"/>
      <c r="N15" s="119"/>
      <c r="O15" s="119"/>
      <c r="P15" s="119">
        <f>SUM(P11)</f>
        <v>0</v>
      </c>
      <c r="Q15" s="119"/>
      <c r="R15" s="53">
        <f t="shared" si="0"/>
        <v>68500</v>
      </c>
    </row>
    <row r="16" spans="1:18" ht="16.5" customHeight="1" x14ac:dyDescent="0.25">
      <c r="A16" s="169">
        <v>29</v>
      </c>
      <c r="B16" s="164">
        <v>3310</v>
      </c>
      <c r="C16" s="164" t="s">
        <v>211</v>
      </c>
      <c r="D16" s="165" t="s">
        <v>27</v>
      </c>
      <c r="E16" s="163" t="s">
        <v>16</v>
      </c>
      <c r="F16" s="165">
        <v>2025</v>
      </c>
      <c r="G16" s="166" t="s">
        <v>31</v>
      </c>
      <c r="H16" s="121"/>
      <c r="I16" s="119">
        <v>0</v>
      </c>
      <c r="J16" s="119">
        <f t="shared" si="1"/>
        <v>32221</v>
      </c>
      <c r="K16" s="119">
        <f t="shared" si="1"/>
        <v>4031</v>
      </c>
      <c r="L16" s="119">
        <f t="shared" si="1"/>
        <v>3963</v>
      </c>
      <c r="M16" s="119"/>
      <c r="N16" s="119"/>
      <c r="O16" s="119"/>
      <c r="P16" s="119">
        <v>0</v>
      </c>
      <c r="Q16" s="119"/>
      <c r="R16" s="53">
        <f t="shared" si="0"/>
        <v>40215</v>
      </c>
    </row>
    <row r="17" spans="1:18" ht="13.5" customHeight="1" x14ac:dyDescent="0.25">
      <c r="A17" s="169">
        <v>29</v>
      </c>
      <c r="B17" s="164">
        <v>3310</v>
      </c>
      <c r="C17" s="164" t="s">
        <v>211</v>
      </c>
      <c r="D17" s="165" t="s">
        <v>27</v>
      </c>
      <c r="E17" s="163" t="s">
        <v>16</v>
      </c>
      <c r="F17" s="165">
        <v>2025</v>
      </c>
      <c r="G17" s="166" t="s">
        <v>32</v>
      </c>
      <c r="H17" s="121"/>
      <c r="I17" s="119">
        <v>0</v>
      </c>
      <c r="J17" s="119">
        <v>0</v>
      </c>
      <c r="K17" s="119">
        <v>0</v>
      </c>
      <c r="L17" s="119">
        <v>0</v>
      </c>
      <c r="M17" s="119"/>
      <c r="N17" s="119"/>
      <c r="O17" s="119"/>
      <c r="P17" s="119">
        <v>0</v>
      </c>
      <c r="Q17" s="119"/>
      <c r="R17" s="53">
        <f t="shared" si="0"/>
        <v>0</v>
      </c>
    </row>
    <row r="18" spans="1:18" x14ac:dyDescent="0.25">
      <c r="A18" s="170"/>
      <c r="B18" s="167"/>
      <c r="C18" s="166" t="s">
        <v>248</v>
      </c>
      <c r="D18" s="165"/>
      <c r="E18" s="163"/>
      <c r="F18" s="165">
        <v>2025</v>
      </c>
      <c r="G18" s="166"/>
      <c r="H18" s="121"/>
      <c r="I18" s="119">
        <f>SUM(I15-I16)</f>
        <v>1000</v>
      </c>
      <c r="J18" s="119">
        <f>SUM(J15-J16)</f>
        <v>19279</v>
      </c>
      <c r="K18" s="119">
        <f t="shared" ref="K18:P18" si="2">SUM(K15-K16)</f>
        <v>3269</v>
      </c>
      <c r="L18" s="119">
        <f t="shared" si="2"/>
        <v>4737</v>
      </c>
      <c r="M18" s="119">
        <f t="shared" si="2"/>
        <v>0</v>
      </c>
      <c r="N18" s="119">
        <f t="shared" si="2"/>
        <v>0</v>
      </c>
      <c r="O18" s="119">
        <f t="shared" si="2"/>
        <v>0</v>
      </c>
      <c r="P18" s="119">
        <f t="shared" si="2"/>
        <v>0</v>
      </c>
      <c r="Q18" s="119"/>
      <c r="R18" s="53">
        <f t="shared" si="0"/>
        <v>28285</v>
      </c>
    </row>
    <row r="19" spans="1:18" x14ac:dyDescent="0.25">
      <c r="A19" s="170"/>
      <c r="B19" s="167"/>
      <c r="C19" s="166" t="s">
        <v>249</v>
      </c>
      <c r="D19" s="165"/>
      <c r="E19" s="163"/>
      <c r="F19" s="165">
        <v>2025</v>
      </c>
      <c r="G19" s="166"/>
      <c r="H19" s="121"/>
      <c r="I19" s="54">
        <f>SUM(I16/I15)</f>
        <v>0</v>
      </c>
      <c r="J19" s="54">
        <f>SUM(J16/J15)</f>
        <v>0.62565048543689317</v>
      </c>
      <c r="K19" s="54">
        <f t="shared" ref="K19:L19" si="3">SUM(K16/K15)</f>
        <v>0.55219178082191778</v>
      </c>
      <c r="L19" s="54">
        <f t="shared" si="3"/>
        <v>0.45551724137931032</v>
      </c>
      <c r="M19" s="54"/>
      <c r="N19" s="54"/>
      <c r="O19" s="54"/>
      <c r="P19" s="54">
        <v>0</v>
      </c>
      <c r="Q19" s="119"/>
      <c r="R19" s="55">
        <f>SUM(R16/R15)</f>
        <v>0.58708029197080291</v>
      </c>
    </row>
    <row r="20" spans="1:18" ht="15.75" thickBot="1" x14ac:dyDescent="0.3">
      <c r="A20" s="395" t="s">
        <v>209</v>
      </c>
      <c r="B20" s="396" t="s">
        <v>210</v>
      </c>
      <c r="C20" s="397" t="s">
        <v>246</v>
      </c>
      <c r="D20" s="172" t="s">
        <v>221</v>
      </c>
      <c r="E20" s="171"/>
      <c r="F20" s="173">
        <v>2025</v>
      </c>
      <c r="G20" s="174" t="s">
        <v>31</v>
      </c>
      <c r="H20" s="161"/>
      <c r="I20" s="158">
        <v>0</v>
      </c>
      <c r="J20" s="158">
        <v>0</v>
      </c>
      <c r="K20" s="158">
        <v>0</v>
      </c>
      <c r="L20" s="158">
        <v>0</v>
      </c>
      <c r="M20" s="158"/>
      <c r="N20" s="158"/>
      <c r="O20" s="158"/>
      <c r="P20" s="158"/>
      <c r="Q20" s="157"/>
      <c r="R20" s="159"/>
    </row>
    <row r="21" spans="1:18" ht="15.75" thickTop="1" x14ac:dyDescent="0.25">
      <c r="A21" s="41"/>
      <c r="B21" s="4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84"/>
      <c r="B22" s="8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 x14ac:dyDescent="0.25">
      <c r="A23" s="2"/>
      <c r="B23" s="2"/>
      <c r="C23" s="321" t="s">
        <v>243</v>
      </c>
      <c r="D23" s="57" t="s">
        <v>35</v>
      </c>
      <c r="E23" s="342" t="s">
        <v>245</v>
      </c>
      <c r="F23" s="342"/>
      <c r="G23" s="323" t="s">
        <v>241</v>
      </c>
      <c r="H23" s="68" t="s">
        <v>35</v>
      </c>
      <c r="I23" s="340" t="s">
        <v>242</v>
      </c>
      <c r="J23" s="340"/>
      <c r="K23" s="340"/>
      <c r="L23" s="340"/>
      <c r="M23" s="340"/>
      <c r="N23" s="2"/>
      <c r="O23" s="2"/>
      <c r="P23" s="2"/>
      <c r="Q23" s="2"/>
      <c r="R23" s="2"/>
    </row>
    <row r="24" spans="1:18" ht="30.75" customHeight="1" x14ac:dyDescent="0.25">
      <c r="A24" s="2"/>
      <c r="B24" s="2"/>
      <c r="C24" s="321"/>
      <c r="D24" s="57" t="s">
        <v>36</v>
      </c>
      <c r="E24" s="326"/>
      <c r="F24" s="326"/>
      <c r="G24" s="323"/>
      <c r="H24" s="68" t="s">
        <v>36</v>
      </c>
      <c r="I24" s="340"/>
      <c r="J24" s="340"/>
      <c r="K24" s="340"/>
      <c r="L24" s="340"/>
      <c r="M24" s="340"/>
      <c r="N24" s="2"/>
      <c r="O24" s="2"/>
      <c r="P24" s="2"/>
      <c r="Q24" s="2"/>
      <c r="R24" s="2"/>
    </row>
    <row r="25" spans="1:18" ht="13.5" customHeight="1" x14ac:dyDescent="0.25">
      <c r="A25" s="2"/>
      <c r="B25" s="2"/>
      <c r="C25" s="321"/>
      <c r="D25" s="57" t="s">
        <v>37</v>
      </c>
      <c r="E25" s="326" t="s">
        <v>238</v>
      </c>
      <c r="F25" s="326"/>
      <c r="G25" s="323"/>
      <c r="H25" s="68" t="s">
        <v>37</v>
      </c>
      <c r="I25" s="340" t="str">
        <f>E25</f>
        <v>08.09.2025</v>
      </c>
      <c r="J25" s="340"/>
      <c r="K25" s="340"/>
      <c r="L25" s="340"/>
      <c r="M25" s="340"/>
      <c r="N25" s="2"/>
      <c r="O25" s="2"/>
      <c r="P25" s="2"/>
      <c r="Q25" s="2"/>
      <c r="R25" s="2"/>
    </row>
  </sheetData>
  <mergeCells count="11">
    <mergeCell ref="A3:F3"/>
    <mergeCell ref="D5:I5"/>
    <mergeCell ref="C23:C25"/>
    <mergeCell ref="G23:G25"/>
    <mergeCell ref="E23:F23"/>
    <mergeCell ref="E24:F24"/>
    <mergeCell ref="E25:F25"/>
    <mergeCell ref="I23:M23"/>
    <mergeCell ref="I24:M24"/>
    <mergeCell ref="I25:M25"/>
    <mergeCell ref="H7:R7"/>
  </mergeCells>
  <printOptions horizontalCentered="1"/>
  <pageMargins left="0.2" right="0.2" top="0.75" bottom="0.75" header="0.3" footer="0.3"/>
  <pageSetup paperSize="9" scale="6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S20"/>
  <sheetViews>
    <sheetView workbookViewId="0">
      <selection activeCell="F27" sqref="F27"/>
    </sheetView>
  </sheetViews>
  <sheetFormatPr defaultRowHeight="15" x14ac:dyDescent="0.25"/>
  <cols>
    <col min="1" max="1" width="3.28515625" style="4" customWidth="1"/>
    <col min="2" max="2" width="15" style="4" customWidth="1"/>
    <col min="3" max="3" width="50.42578125" style="4" customWidth="1"/>
    <col min="4" max="4" width="9.5703125" style="4" customWidth="1"/>
    <col min="5" max="5" width="7.85546875" style="4" customWidth="1"/>
    <col min="6" max="6" width="16.140625" style="4" customWidth="1"/>
    <col min="7" max="7" width="9.28515625" style="4" customWidth="1"/>
    <col min="8" max="8" width="11" style="4" customWidth="1"/>
    <col min="9" max="10" width="16.140625" style="4" customWidth="1"/>
    <col min="11" max="11" width="11" style="4" customWidth="1"/>
    <col min="12" max="13" width="16.140625" style="4" customWidth="1"/>
    <col min="14" max="14" width="9.42578125" style="4" customWidth="1"/>
    <col min="15" max="15" width="10.28515625" style="4" customWidth="1"/>
    <col min="16" max="16" width="11.42578125" style="4" customWidth="1"/>
    <col min="17" max="17" width="8.7109375" style="4" customWidth="1"/>
    <col min="18" max="18" width="12.42578125" style="4" customWidth="1"/>
    <col min="19" max="19" width="11.42578125" style="4" customWidth="1"/>
    <col min="20" max="16384" width="9.140625" style="4"/>
  </cols>
  <sheetData>
    <row r="1" spans="1:19" x14ac:dyDescent="0.25">
      <c r="A1" s="2"/>
      <c r="B1" s="229" t="s">
        <v>239</v>
      </c>
      <c r="C1" s="229"/>
      <c r="D1" s="229"/>
      <c r="E1" s="229"/>
      <c r="F1" s="229"/>
      <c r="G1" s="22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30" t="s">
        <v>118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19" x14ac:dyDescent="0.25">
      <c r="A3" s="2"/>
      <c r="B3" s="334" t="str">
        <f>'Aneksi nr.1.1 (2)'!$C$3</f>
        <v>Periudha e Raportimit  Katërmujori II -2025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15.75" thickBot="1" x14ac:dyDescent="0.3">
      <c r="A4" s="41"/>
      <c r="B4" s="232" t="s">
        <v>40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</row>
    <row r="5" spans="1:19" ht="15.75" thickTop="1" x14ac:dyDescent="0.25">
      <c r="A5" s="2"/>
      <c r="B5" s="72" t="s">
        <v>89</v>
      </c>
      <c r="C5" s="354"/>
      <c r="D5" s="354"/>
      <c r="E5" s="354"/>
      <c r="F5" s="73" t="s">
        <v>42</v>
      </c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</row>
    <row r="6" spans="1:19" x14ac:dyDescent="0.25">
      <c r="A6" s="2"/>
      <c r="B6" s="74" t="s">
        <v>90</v>
      </c>
      <c r="C6" s="348"/>
      <c r="D6" s="348"/>
      <c r="E6" s="348"/>
      <c r="F6" s="75" t="s">
        <v>91</v>
      </c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</row>
    <row r="7" spans="1:19" x14ac:dyDescent="0.25">
      <c r="A7" s="2"/>
      <c r="B7" s="351" t="s">
        <v>119</v>
      </c>
      <c r="C7" s="352" t="s">
        <v>120</v>
      </c>
      <c r="D7" s="353" t="s">
        <v>121</v>
      </c>
      <c r="E7" s="244" t="s">
        <v>93</v>
      </c>
      <c r="F7" s="244"/>
      <c r="G7" s="244"/>
      <c r="H7" s="244" t="s">
        <v>122</v>
      </c>
      <c r="I7" s="244"/>
      <c r="J7" s="244"/>
      <c r="K7" s="244" t="s">
        <v>122</v>
      </c>
      <c r="L7" s="244"/>
      <c r="M7" s="244"/>
      <c r="N7" s="244" t="s">
        <v>122</v>
      </c>
      <c r="O7" s="244"/>
      <c r="P7" s="244"/>
      <c r="Q7" s="350" t="s">
        <v>123</v>
      </c>
      <c r="R7" s="350"/>
      <c r="S7" s="350"/>
    </row>
    <row r="8" spans="1:19" ht="45" x14ac:dyDescent="0.25">
      <c r="A8" s="2"/>
      <c r="B8" s="351"/>
      <c r="C8" s="352"/>
      <c r="D8" s="353"/>
      <c r="E8" s="5" t="s">
        <v>124</v>
      </c>
      <c r="F8" s="76" t="s">
        <v>125</v>
      </c>
      <c r="G8" s="8" t="s">
        <v>126</v>
      </c>
      <c r="H8" s="7" t="s">
        <v>127</v>
      </c>
      <c r="I8" s="76" t="s">
        <v>128</v>
      </c>
      <c r="J8" s="77" t="s">
        <v>129</v>
      </c>
      <c r="K8" s="7" t="s">
        <v>130</v>
      </c>
      <c r="L8" s="76" t="s">
        <v>131</v>
      </c>
      <c r="M8" s="77" t="s">
        <v>132</v>
      </c>
      <c r="N8" s="7" t="s">
        <v>133</v>
      </c>
      <c r="O8" s="76" t="s">
        <v>134</v>
      </c>
      <c r="P8" s="77" t="s">
        <v>135</v>
      </c>
      <c r="Q8" s="7" t="s">
        <v>136</v>
      </c>
      <c r="R8" s="76" t="s">
        <v>137</v>
      </c>
      <c r="S8" s="189" t="s">
        <v>138</v>
      </c>
    </row>
    <row r="9" spans="1:19" ht="15.75" thickBot="1" x14ac:dyDescent="0.3">
      <c r="A9" s="2"/>
      <c r="B9" s="190"/>
      <c r="C9" s="191"/>
      <c r="D9" s="191"/>
      <c r="E9" s="191" t="s">
        <v>51</v>
      </c>
      <c r="F9" s="191" t="s">
        <v>52</v>
      </c>
      <c r="G9" s="191" t="s">
        <v>53</v>
      </c>
      <c r="H9" s="191" t="s">
        <v>54</v>
      </c>
      <c r="I9" s="191" t="s">
        <v>55</v>
      </c>
      <c r="J9" s="191" t="s">
        <v>56</v>
      </c>
      <c r="K9" s="191" t="s">
        <v>139</v>
      </c>
      <c r="L9" s="191" t="s">
        <v>58</v>
      </c>
      <c r="M9" s="191" t="s">
        <v>59</v>
      </c>
      <c r="N9" s="191" t="s">
        <v>140</v>
      </c>
      <c r="O9" s="191" t="s">
        <v>141</v>
      </c>
      <c r="P9" s="191" t="s">
        <v>142</v>
      </c>
      <c r="Q9" s="191" t="s">
        <v>143</v>
      </c>
      <c r="R9" s="191" t="s">
        <v>144</v>
      </c>
      <c r="S9" s="192" t="s">
        <v>145</v>
      </c>
    </row>
    <row r="10" spans="1:19" ht="15.75" thickTop="1" x14ac:dyDescent="0.25">
      <c r="A10" s="2"/>
      <c r="B10" s="346" t="s">
        <v>146</v>
      </c>
      <c r="C10" s="346"/>
      <c r="D10" s="183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93"/>
    </row>
    <row r="11" spans="1:19" x14ac:dyDescent="0.25">
      <c r="A11" s="2"/>
      <c r="B11" s="134" t="s">
        <v>212</v>
      </c>
      <c r="C11" s="122" t="s">
        <v>252</v>
      </c>
      <c r="D11" s="52" t="s">
        <v>226</v>
      </c>
      <c r="E11" s="184">
        <v>2645</v>
      </c>
      <c r="F11" s="185">
        <v>61081</v>
      </c>
      <c r="G11" s="186">
        <f>F11/E11</f>
        <v>23.093005671077506</v>
      </c>
      <c r="H11" s="184">
        <v>3000</v>
      </c>
      <c r="I11" s="184">
        <v>67200</v>
      </c>
      <c r="J11" s="184">
        <f>SUM(I11/H11)</f>
        <v>22.4</v>
      </c>
      <c r="K11" s="184">
        <v>3000</v>
      </c>
      <c r="L11" s="184">
        <f>'Aneksi nr.1'!I25</f>
        <v>67500</v>
      </c>
      <c r="M11" s="184">
        <f>SUM(L11/K11)</f>
        <v>22.5</v>
      </c>
      <c r="N11" s="187">
        <f>'Aneksi nr.2'!K41</f>
        <v>1400</v>
      </c>
      <c r="O11" s="184">
        <f>'Aneksi nr.1'!L25</f>
        <v>40215</v>
      </c>
      <c r="P11" s="184">
        <f>SUM(O11/N11)</f>
        <v>28.725000000000001</v>
      </c>
      <c r="Q11" s="184">
        <f>P11-G11</f>
        <v>5.6319943289224952</v>
      </c>
      <c r="R11" s="184">
        <f>SUM(P11-J11)</f>
        <v>6.3250000000000028</v>
      </c>
      <c r="S11" s="194">
        <f>SUM(P11-M11)</f>
        <v>6.2250000000000014</v>
      </c>
    </row>
    <row r="12" spans="1:19" x14ac:dyDescent="0.25">
      <c r="A12" s="2"/>
      <c r="B12" s="141" t="s">
        <v>218</v>
      </c>
      <c r="C12" s="28" t="s">
        <v>223</v>
      </c>
      <c r="D12" s="52"/>
      <c r="E12" s="119">
        <v>1</v>
      </c>
      <c r="F12" s="78">
        <v>0</v>
      </c>
      <c r="G12" s="107">
        <f>F12/E12</f>
        <v>0</v>
      </c>
      <c r="H12" s="119">
        <v>0</v>
      </c>
      <c r="I12" s="119">
        <v>0</v>
      </c>
      <c r="J12" s="119" t="e">
        <f t="shared" ref="J12:J13" si="0">SUM(I12/H12)</f>
        <v>#DIV/0!</v>
      </c>
      <c r="K12" s="119">
        <v>0</v>
      </c>
      <c r="L12" s="119">
        <v>0</v>
      </c>
      <c r="M12" s="119" t="e">
        <f>SUM(L12/K12)</f>
        <v>#DIV/0!</v>
      </c>
      <c r="N12" s="79">
        <v>0</v>
      </c>
      <c r="O12" s="119">
        <v>0</v>
      </c>
      <c r="P12" s="119" t="e">
        <f t="shared" ref="P12:P13" si="1">SUM(O12/N12)</f>
        <v>#DIV/0!</v>
      </c>
      <c r="Q12" s="119" t="e">
        <f>P12-G12</f>
        <v>#DIV/0!</v>
      </c>
      <c r="R12" s="119" t="e">
        <f>SUM(P12-J12)</f>
        <v>#DIV/0!</v>
      </c>
      <c r="S12" s="195" t="e">
        <f>SUM(P12-M12)</f>
        <v>#DIV/0!</v>
      </c>
    </row>
    <row r="13" spans="1:19" x14ac:dyDescent="0.25">
      <c r="A13" s="2"/>
      <c r="B13" s="141" t="s">
        <v>214</v>
      </c>
      <c r="C13" s="28" t="s">
        <v>237</v>
      </c>
      <c r="D13" s="52"/>
      <c r="E13" s="119">
        <v>1</v>
      </c>
      <c r="F13" s="78">
        <v>1000</v>
      </c>
      <c r="G13" s="79"/>
      <c r="H13" s="119">
        <v>1</v>
      </c>
      <c r="I13" s="119">
        <v>1000</v>
      </c>
      <c r="J13" s="119">
        <f t="shared" si="0"/>
        <v>1000</v>
      </c>
      <c r="K13" s="119">
        <v>1</v>
      </c>
      <c r="L13" s="119">
        <v>1000</v>
      </c>
      <c r="M13" s="119">
        <f>SUM(L13/K13)</f>
        <v>1000</v>
      </c>
      <c r="N13" s="79">
        <v>1</v>
      </c>
      <c r="O13" s="119">
        <v>0</v>
      </c>
      <c r="P13" s="119">
        <f t="shared" si="1"/>
        <v>0</v>
      </c>
      <c r="Q13" s="119">
        <f>P13-G13</f>
        <v>0</v>
      </c>
      <c r="R13" s="119">
        <f>SUM(P13-J13)</f>
        <v>-1000</v>
      </c>
      <c r="S13" s="195">
        <f>SUM(P13-M13)</f>
        <v>-1000</v>
      </c>
    </row>
    <row r="14" spans="1:19" x14ac:dyDescent="0.25">
      <c r="A14" s="2"/>
      <c r="B14" s="134" t="s">
        <v>147</v>
      </c>
      <c r="C14" s="122" t="s">
        <v>16</v>
      </c>
      <c r="D14" s="52"/>
      <c r="E14" s="79"/>
      <c r="F14" s="78">
        <f t="shared" ref="F14:P14" si="2">SUM(F11:F13)</f>
        <v>62081</v>
      </c>
      <c r="G14" s="78">
        <v>0</v>
      </c>
      <c r="H14" s="79"/>
      <c r="I14" s="78">
        <f t="shared" si="2"/>
        <v>68200</v>
      </c>
      <c r="J14" s="78" t="e">
        <f>SUM(I14/H14)</f>
        <v>#DIV/0!</v>
      </c>
      <c r="K14" s="79"/>
      <c r="L14" s="78">
        <f t="shared" si="2"/>
        <v>68500</v>
      </c>
      <c r="M14" s="119" t="e">
        <f>SUM(L14/K14)</f>
        <v>#DIV/0!</v>
      </c>
      <c r="N14" s="79">
        <f t="shared" si="2"/>
        <v>1401</v>
      </c>
      <c r="O14" s="79">
        <f t="shared" si="2"/>
        <v>40215</v>
      </c>
      <c r="P14" s="79" t="e">
        <f t="shared" si="2"/>
        <v>#DIV/0!</v>
      </c>
      <c r="Q14" s="119" t="e">
        <f>P14-G14</f>
        <v>#DIV/0!</v>
      </c>
      <c r="R14" s="119" t="e">
        <f>SUM(P14-J14)</f>
        <v>#DIV/0!</v>
      </c>
      <c r="S14" s="195" t="e">
        <f>SUM(P14-M14)</f>
        <v>#DIV/0!</v>
      </c>
    </row>
    <row r="15" spans="1:19" ht="24.75" customHeight="1" thickBot="1" x14ac:dyDescent="0.3">
      <c r="A15" s="2"/>
      <c r="B15" s="347" t="s">
        <v>148</v>
      </c>
      <c r="C15" s="347"/>
      <c r="D15" s="196"/>
      <c r="E15" s="197"/>
      <c r="F15" s="196">
        <v>336</v>
      </c>
      <c r="G15" s="198"/>
      <c r="H15" s="196">
        <v>1</v>
      </c>
      <c r="I15" s="197">
        <v>250</v>
      </c>
      <c r="J15" s="199"/>
      <c r="K15" s="196">
        <v>1</v>
      </c>
      <c r="L15" s="197">
        <v>250</v>
      </c>
      <c r="M15" s="199"/>
      <c r="N15" s="196">
        <v>0</v>
      </c>
      <c r="O15" s="197">
        <v>0</v>
      </c>
      <c r="P15" s="199"/>
      <c r="Q15" s="196"/>
      <c r="R15" s="197"/>
      <c r="S15" s="200"/>
    </row>
    <row r="16" spans="1:19" ht="15.75" thickTop="1" x14ac:dyDescent="0.25">
      <c r="A16" s="2"/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</row>
    <row r="17" spans="1:19" x14ac:dyDescent="0.25">
      <c r="A17" s="2"/>
      <c r="B17" s="4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" customHeight="1" x14ac:dyDescent="0.25">
      <c r="A18" s="2"/>
      <c r="B18" s="2"/>
      <c r="C18" s="2"/>
      <c r="D18" s="356" t="s">
        <v>243</v>
      </c>
      <c r="E18" s="357"/>
      <c r="F18" s="57" t="s">
        <v>35</v>
      </c>
      <c r="G18" s="325" t="str">
        <f>'Aneksi 2.1'!$E$23</f>
        <v>Lefter  THOMARI</v>
      </c>
      <c r="H18" s="325"/>
      <c r="I18" s="356" t="s">
        <v>241</v>
      </c>
      <c r="J18" s="357"/>
      <c r="K18" s="68" t="s">
        <v>35</v>
      </c>
      <c r="L18" s="362" t="s">
        <v>242</v>
      </c>
      <c r="M18" s="362"/>
      <c r="N18" s="362"/>
      <c r="O18" s="362"/>
      <c r="P18" s="2"/>
      <c r="Q18" s="2"/>
      <c r="R18" s="2"/>
      <c r="S18" s="2"/>
    </row>
    <row r="19" spans="1:19" ht="33.75" customHeight="1" x14ac:dyDescent="0.25">
      <c r="A19" s="2"/>
      <c r="B19" s="2"/>
      <c r="C19" s="2"/>
      <c r="D19" s="358"/>
      <c r="E19" s="359"/>
      <c r="F19" s="57" t="s">
        <v>36</v>
      </c>
      <c r="G19" s="326"/>
      <c r="H19" s="326"/>
      <c r="I19" s="358"/>
      <c r="J19" s="359"/>
      <c r="K19" s="68" t="s">
        <v>36</v>
      </c>
      <c r="L19" s="282"/>
      <c r="M19" s="283"/>
      <c r="N19" s="283"/>
      <c r="O19" s="284"/>
      <c r="P19" s="2"/>
      <c r="Q19" s="2"/>
      <c r="R19" s="2"/>
      <c r="S19" s="2"/>
    </row>
    <row r="20" spans="1:19" ht="13.5" customHeight="1" x14ac:dyDescent="0.25">
      <c r="A20" s="2"/>
      <c r="B20" s="2"/>
      <c r="C20" s="2"/>
      <c r="D20" s="360"/>
      <c r="E20" s="361"/>
      <c r="F20" s="57" t="s">
        <v>37</v>
      </c>
      <c r="G20" s="325" t="s">
        <v>238</v>
      </c>
      <c r="H20" s="325"/>
      <c r="I20" s="360"/>
      <c r="J20" s="361"/>
      <c r="K20" s="68" t="s">
        <v>37</v>
      </c>
      <c r="L20" s="282" t="str">
        <f>G20</f>
        <v>08.09.2025</v>
      </c>
      <c r="M20" s="283"/>
      <c r="N20" s="283"/>
      <c r="O20" s="284"/>
      <c r="P20" s="2"/>
      <c r="Q20" s="2"/>
      <c r="R20" s="2"/>
      <c r="S20" s="2"/>
    </row>
  </sheetData>
  <mergeCells count="27">
    <mergeCell ref="C5:E5"/>
    <mergeCell ref="G5:S5"/>
    <mergeCell ref="D18:E20"/>
    <mergeCell ref="B16:S16"/>
    <mergeCell ref="G18:H18"/>
    <mergeCell ref="I18:J20"/>
    <mergeCell ref="G19:H19"/>
    <mergeCell ref="G20:H20"/>
    <mergeCell ref="L18:O18"/>
    <mergeCell ref="L19:O19"/>
    <mergeCell ref="L20:O20"/>
    <mergeCell ref="B1:G1"/>
    <mergeCell ref="H7:J7"/>
    <mergeCell ref="B10:C10"/>
    <mergeCell ref="B15:C15"/>
    <mergeCell ref="C6:E6"/>
    <mergeCell ref="G6:S6"/>
    <mergeCell ref="N7:P7"/>
    <mergeCell ref="Q7:S7"/>
    <mergeCell ref="K7:M7"/>
    <mergeCell ref="B7:B8"/>
    <mergeCell ref="C7:C8"/>
    <mergeCell ref="D7:D8"/>
    <mergeCell ref="E7:G7"/>
    <mergeCell ref="B2:S2"/>
    <mergeCell ref="B3:S3"/>
    <mergeCell ref="B4:S4"/>
  </mergeCells>
  <printOptions horizontalCentered="1"/>
  <pageMargins left="0" right="0" top="0" bottom="0" header="0" footer="0"/>
  <pageSetup paperSize="9" scale="55" orientation="landscape" blackAndWhite="1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U23"/>
  <sheetViews>
    <sheetView topLeftCell="C1" workbookViewId="0">
      <selection activeCell="M27" sqref="M27"/>
    </sheetView>
  </sheetViews>
  <sheetFormatPr defaultRowHeight="15" x14ac:dyDescent="0.25"/>
  <cols>
    <col min="1" max="1" width="3.28515625" style="4" customWidth="1"/>
    <col min="2" max="2" width="0.140625" style="4" customWidth="1"/>
    <col min="3" max="3" width="9" style="4" customWidth="1"/>
    <col min="4" max="4" width="9.140625" style="4" customWidth="1"/>
    <col min="5" max="5" width="23.28515625" style="4" customWidth="1"/>
    <col min="6" max="6" width="8.140625" style="4" customWidth="1"/>
    <col min="7" max="7" width="33.28515625" style="4" customWidth="1"/>
    <col min="8" max="8" width="0.140625" style="4" customWidth="1"/>
    <col min="9" max="9" width="18.28515625" style="4" customWidth="1"/>
    <col min="10" max="10" width="7.85546875" style="4" customWidth="1"/>
    <col min="11" max="11" width="15" style="4" customWidth="1"/>
    <col min="12" max="12" width="12.85546875" style="4" customWidth="1"/>
    <col min="13" max="16" width="15" style="4" customWidth="1"/>
    <col min="17" max="17" width="0.42578125" style="4" customWidth="1"/>
    <col min="18" max="18" width="9.28515625" style="4" customWidth="1"/>
    <col min="19" max="19" width="8.85546875" style="4" customWidth="1"/>
    <col min="20" max="20" width="9.28515625" style="4" customWidth="1"/>
    <col min="21" max="21" width="12.7109375" style="4" customWidth="1"/>
    <col min="22" max="16384" width="9.140625" style="4"/>
  </cols>
  <sheetData>
    <row r="1" spans="1:21" x14ac:dyDescent="0.25">
      <c r="A1" s="2"/>
      <c r="B1" s="2"/>
      <c r="C1" s="229" t="s">
        <v>239</v>
      </c>
      <c r="D1" s="229"/>
      <c r="E1" s="229"/>
      <c r="F1" s="229"/>
      <c r="G1" s="229"/>
      <c r="H1" s="2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329" t="s">
        <v>149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</row>
    <row r="3" spans="1:21" ht="15.75" thickBot="1" x14ac:dyDescent="0.3">
      <c r="A3" s="2"/>
      <c r="B3" s="2"/>
      <c r="C3" s="363" t="str">
        <f>'Aneksi nr.1.1 (2)'!$C$3</f>
        <v>Periudha e Raportimit  Katërmujori II -2025</v>
      </c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</row>
    <row r="4" spans="1:21" ht="16.5" thickTop="1" thickBot="1" x14ac:dyDescent="0.3">
      <c r="A4" s="324"/>
      <c r="B4" s="324"/>
      <c r="C4" s="364" t="s">
        <v>1</v>
      </c>
      <c r="D4" s="366" t="s">
        <v>63</v>
      </c>
      <c r="E4" s="366" t="s">
        <v>86</v>
      </c>
      <c r="F4" s="366" t="s">
        <v>150</v>
      </c>
      <c r="G4" s="368" t="s">
        <v>120</v>
      </c>
      <c r="H4" s="368"/>
      <c r="I4" s="366" t="s">
        <v>87</v>
      </c>
      <c r="J4" s="366" t="s">
        <v>151</v>
      </c>
      <c r="K4" s="370" t="s">
        <v>6</v>
      </c>
      <c r="L4" s="370"/>
      <c r="M4" s="370"/>
      <c r="N4" s="370"/>
      <c r="O4" s="370"/>
      <c r="P4" s="370"/>
      <c r="Q4" s="370"/>
      <c r="R4" s="370"/>
      <c r="S4" s="370"/>
      <c r="T4" s="370"/>
      <c r="U4" s="370"/>
    </row>
    <row r="5" spans="1:21" ht="16.5" thickTop="1" thickBot="1" x14ac:dyDescent="0.3">
      <c r="A5" s="2"/>
      <c r="B5" s="2"/>
      <c r="C5" s="365"/>
      <c r="D5" s="367"/>
      <c r="E5" s="367"/>
      <c r="F5" s="367"/>
      <c r="G5" s="369"/>
      <c r="H5" s="369"/>
      <c r="I5" s="367"/>
      <c r="J5" s="367"/>
      <c r="K5" s="371" t="s">
        <v>16</v>
      </c>
      <c r="L5" s="217" t="s">
        <v>7</v>
      </c>
      <c r="M5" s="217" t="s">
        <v>8</v>
      </c>
      <c r="N5" s="217" t="s">
        <v>9</v>
      </c>
      <c r="O5" s="217" t="s">
        <v>10</v>
      </c>
      <c r="P5" s="217" t="s">
        <v>11</v>
      </c>
      <c r="Q5" s="372" t="s">
        <v>12</v>
      </c>
      <c r="R5" s="372"/>
      <c r="S5" s="217" t="s">
        <v>13</v>
      </c>
      <c r="T5" s="217" t="s">
        <v>14</v>
      </c>
      <c r="U5" s="153" t="s">
        <v>15</v>
      </c>
    </row>
    <row r="6" spans="1:21" ht="35.25" customHeight="1" thickTop="1" x14ac:dyDescent="0.25">
      <c r="A6" s="2"/>
      <c r="B6" s="2"/>
      <c r="C6" s="365"/>
      <c r="D6" s="367"/>
      <c r="E6" s="367"/>
      <c r="F6" s="367"/>
      <c r="G6" s="369"/>
      <c r="H6" s="369"/>
      <c r="I6" s="367"/>
      <c r="J6" s="367"/>
      <c r="K6" s="371"/>
      <c r="L6" s="218" t="s">
        <v>18</v>
      </c>
      <c r="M6" s="218" t="s">
        <v>19</v>
      </c>
      <c r="N6" s="218" t="s">
        <v>20</v>
      </c>
      <c r="O6" s="218" t="s">
        <v>21</v>
      </c>
      <c r="P6" s="218" t="s">
        <v>22</v>
      </c>
      <c r="Q6" s="373" t="s">
        <v>23</v>
      </c>
      <c r="R6" s="373"/>
      <c r="S6" s="218" t="s">
        <v>24</v>
      </c>
      <c r="T6" s="218" t="s">
        <v>25</v>
      </c>
      <c r="U6" s="201" t="s">
        <v>152</v>
      </c>
    </row>
    <row r="7" spans="1:21" ht="33.75" customHeight="1" x14ac:dyDescent="0.25">
      <c r="A7" s="2"/>
      <c r="B7" s="2"/>
      <c r="C7" s="398" t="s">
        <v>209</v>
      </c>
      <c r="D7" s="399" t="s">
        <v>210</v>
      </c>
      <c r="E7" s="400" t="s">
        <v>211</v>
      </c>
      <c r="F7" s="399" t="s">
        <v>212</v>
      </c>
      <c r="G7" s="401" t="s">
        <v>213</v>
      </c>
      <c r="H7" s="401"/>
      <c r="I7" s="52" t="s">
        <v>29</v>
      </c>
      <c r="J7" s="212">
        <v>3000</v>
      </c>
      <c r="K7" s="212">
        <f>SUM(L7:U7)</f>
        <v>67200</v>
      </c>
      <c r="L7" s="212"/>
      <c r="M7" s="212"/>
      <c r="N7" s="212">
        <f>'Aneksi nr.1'!I18</f>
        <v>51500</v>
      </c>
      <c r="O7" s="212">
        <f>'Aneksi nr.1'!G19</f>
        <v>7300</v>
      </c>
      <c r="P7" s="212">
        <f>'Aneksi nr.1'!G20</f>
        <v>8400</v>
      </c>
      <c r="Q7" s="328"/>
      <c r="R7" s="328"/>
      <c r="S7" s="212"/>
      <c r="T7" s="212"/>
      <c r="U7" s="53"/>
    </row>
    <row r="8" spans="1:21" x14ac:dyDescent="0.25">
      <c r="A8" s="2"/>
      <c r="B8" s="2"/>
      <c r="C8" s="50"/>
      <c r="D8" s="51"/>
      <c r="E8" s="16"/>
      <c r="F8" s="1"/>
      <c r="G8" s="80"/>
      <c r="H8" s="81"/>
      <c r="I8" s="52" t="s">
        <v>30</v>
      </c>
      <c r="J8" s="212">
        <v>3000</v>
      </c>
      <c r="K8" s="212">
        <f t="shared" ref="K8:K9" si="0">SUM(L8:U8)</f>
        <v>67500</v>
      </c>
      <c r="L8" s="212"/>
      <c r="M8" s="212"/>
      <c r="N8" s="212">
        <f>'Aneksi nr.1'!I18</f>
        <v>51500</v>
      </c>
      <c r="O8" s="212">
        <f>'Aneksi nr.1'!I19</f>
        <v>7300</v>
      </c>
      <c r="P8" s="212">
        <f>'Aneksi nr.1'!I20</f>
        <v>8700</v>
      </c>
      <c r="Q8" s="374"/>
      <c r="R8" s="375"/>
      <c r="S8" s="212"/>
      <c r="T8" s="212"/>
      <c r="U8" s="53"/>
    </row>
    <row r="9" spans="1:21" x14ac:dyDescent="0.25">
      <c r="A9" s="2"/>
      <c r="B9" s="2"/>
      <c r="C9" s="50"/>
      <c r="D9" s="51"/>
      <c r="E9" s="16"/>
      <c r="F9" s="1"/>
      <c r="G9" s="80"/>
      <c r="H9" s="81"/>
      <c r="I9" s="52" t="s">
        <v>31</v>
      </c>
      <c r="J9" s="108">
        <f>'Aneksi nr.2'!K41</f>
        <v>1400</v>
      </c>
      <c r="K9" s="212">
        <f t="shared" si="0"/>
        <v>40215</v>
      </c>
      <c r="L9" s="212"/>
      <c r="M9" s="212"/>
      <c r="N9" s="212">
        <f>'Aneksi nr.1'!L18</f>
        <v>32221</v>
      </c>
      <c r="O9" s="212">
        <f>'Aneksi nr.1'!L19</f>
        <v>4031</v>
      </c>
      <c r="P9" s="212">
        <f>'Aneksi nr.1'!L20</f>
        <v>3963</v>
      </c>
      <c r="Q9" s="374"/>
      <c r="R9" s="375"/>
      <c r="S9" s="212"/>
      <c r="T9" s="212"/>
      <c r="U9" s="53">
        <v>0</v>
      </c>
    </row>
    <row r="10" spans="1:21" x14ac:dyDescent="0.25">
      <c r="A10" s="2"/>
      <c r="B10" s="2"/>
      <c r="C10" s="398" t="s">
        <v>209</v>
      </c>
      <c r="D10" s="399" t="s">
        <v>210</v>
      </c>
      <c r="E10" s="400" t="s">
        <v>211</v>
      </c>
      <c r="F10" s="399" t="s">
        <v>214</v>
      </c>
      <c r="G10" s="401" t="s">
        <v>215</v>
      </c>
      <c r="H10" s="401"/>
      <c r="I10" s="52" t="s">
        <v>29</v>
      </c>
      <c r="J10" s="212">
        <v>1</v>
      </c>
      <c r="K10" s="212">
        <f t="shared" ref="K10:K18" si="1">SUM(L10:U10)</f>
        <v>1000</v>
      </c>
      <c r="L10" s="212"/>
      <c r="M10" s="212">
        <f>'Aneksi nr.1'!G28</f>
        <v>1000</v>
      </c>
      <c r="N10" s="212"/>
      <c r="O10" s="212"/>
      <c r="P10" s="212"/>
      <c r="Q10" s="374"/>
      <c r="R10" s="375"/>
      <c r="S10" s="212"/>
      <c r="T10" s="212"/>
      <c r="U10" s="53"/>
    </row>
    <row r="11" spans="1:21" x14ac:dyDescent="0.25">
      <c r="A11" s="2"/>
      <c r="B11" s="2"/>
      <c r="C11" s="50"/>
      <c r="D11" s="51"/>
      <c r="E11" s="16"/>
      <c r="F11" s="51"/>
      <c r="G11" s="376"/>
      <c r="H11" s="377"/>
      <c r="I11" s="52" t="s">
        <v>30</v>
      </c>
      <c r="J11" s="212">
        <v>1</v>
      </c>
      <c r="K11" s="212">
        <f t="shared" si="1"/>
        <v>1000</v>
      </c>
      <c r="L11" s="212"/>
      <c r="M11" s="212">
        <v>1000</v>
      </c>
      <c r="N11" s="212"/>
      <c r="O11" s="212"/>
      <c r="P11" s="212"/>
      <c r="Q11" s="374"/>
      <c r="R11" s="375"/>
      <c r="S11" s="212"/>
      <c r="T11" s="212"/>
      <c r="U11" s="53"/>
    </row>
    <row r="12" spans="1:21" x14ac:dyDescent="0.25">
      <c r="A12" s="2"/>
      <c r="B12" s="2"/>
      <c r="C12" s="50"/>
      <c r="D12" s="51"/>
      <c r="E12" s="16"/>
      <c r="F12" s="51"/>
      <c r="G12" s="378"/>
      <c r="H12" s="378"/>
      <c r="I12" s="52" t="s">
        <v>31</v>
      </c>
      <c r="J12" s="212">
        <v>0</v>
      </c>
      <c r="K12" s="212">
        <f t="shared" si="1"/>
        <v>0</v>
      </c>
      <c r="L12" s="212"/>
      <c r="M12" s="212">
        <f>'Aneksi nr.1'!L28</f>
        <v>0</v>
      </c>
      <c r="N12" s="212"/>
      <c r="O12" s="212"/>
      <c r="P12" s="212"/>
      <c r="Q12" s="328"/>
      <c r="R12" s="328"/>
      <c r="S12" s="212"/>
      <c r="T12" s="212"/>
      <c r="U12" s="53"/>
    </row>
    <row r="13" spans="1:21" x14ac:dyDescent="0.25">
      <c r="A13" s="2"/>
      <c r="B13" s="2"/>
      <c r="C13" s="398" t="s">
        <v>209</v>
      </c>
      <c r="D13" s="399" t="s">
        <v>210</v>
      </c>
      <c r="E13" s="400" t="s">
        <v>211</v>
      </c>
      <c r="F13" s="399" t="s">
        <v>218</v>
      </c>
      <c r="G13" s="401" t="s">
        <v>219</v>
      </c>
      <c r="H13" s="401"/>
      <c r="I13" s="52" t="s">
        <v>29</v>
      </c>
      <c r="J13" s="212"/>
      <c r="K13" s="212">
        <f t="shared" si="1"/>
        <v>0</v>
      </c>
      <c r="L13" s="212"/>
      <c r="M13" s="212"/>
      <c r="N13" s="212"/>
      <c r="O13" s="212"/>
      <c r="P13" s="212"/>
      <c r="Q13" s="328"/>
      <c r="R13" s="328"/>
      <c r="S13" s="212"/>
      <c r="T13" s="212"/>
      <c r="U13" s="53"/>
    </row>
    <row r="14" spans="1:21" x14ac:dyDescent="0.25">
      <c r="A14" s="2"/>
      <c r="B14" s="2"/>
      <c r="C14" s="50"/>
      <c r="D14" s="51"/>
      <c r="E14" s="16"/>
      <c r="F14" s="51"/>
      <c r="G14" s="378"/>
      <c r="H14" s="378"/>
      <c r="I14" s="52" t="s">
        <v>30</v>
      </c>
      <c r="J14" s="212"/>
      <c r="K14" s="212">
        <f t="shared" si="1"/>
        <v>0</v>
      </c>
      <c r="L14" s="212"/>
      <c r="M14" s="212"/>
      <c r="N14" s="212"/>
      <c r="O14" s="212"/>
      <c r="P14" s="212"/>
      <c r="Q14" s="328"/>
      <c r="R14" s="328"/>
      <c r="S14" s="212"/>
      <c r="T14" s="212"/>
      <c r="U14" s="53"/>
    </row>
    <row r="15" spans="1:21" x14ac:dyDescent="0.25">
      <c r="A15" s="2"/>
      <c r="B15" s="2"/>
      <c r="C15" s="50"/>
      <c r="D15" s="51"/>
      <c r="E15" s="16"/>
      <c r="F15" s="51"/>
      <c r="G15" s="378"/>
      <c r="H15" s="378"/>
      <c r="I15" s="52" t="s">
        <v>31</v>
      </c>
      <c r="J15" s="212"/>
      <c r="K15" s="212">
        <f t="shared" si="1"/>
        <v>0</v>
      </c>
      <c r="L15" s="212"/>
      <c r="M15" s="212">
        <v>0</v>
      </c>
      <c r="N15" s="212"/>
      <c r="O15" s="212"/>
      <c r="P15" s="212"/>
      <c r="Q15" s="328"/>
      <c r="R15" s="328"/>
      <c r="S15" s="212"/>
      <c r="T15" s="212"/>
      <c r="U15" s="53"/>
    </row>
    <row r="16" spans="1:21" x14ac:dyDescent="0.25">
      <c r="A16" s="2"/>
      <c r="B16" s="2"/>
      <c r="C16" s="50"/>
      <c r="D16" s="51"/>
      <c r="E16" s="214"/>
      <c r="F16" s="51"/>
      <c r="G16" s="378" t="s">
        <v>153</v>
      </c>
      <c r="H16" s="378"/>
      <c r="I16" s="52" t="s">
        <v>29</v>
      </c>
      <c r="J16" s="212"/>
      <c r="K16" s="212">
        <f t="shared" si="1"/>
        <v>68200</v>
      </c>
      <c r="L16" s="212"/>
      <c r="M16" s="212">
        <f>SUM(M10+M13)</f>
        <v>1000</v>
      </c>
      <c r="N16" s="212">
        <f t="shared" ref="N16:P18" si="2">SUM(N7)</f>
        <v>51500</v>
      </c>
      <c r="O16" s="212">
        <f t="shared" si="2"/>
        <v>7300</v>
      </c>
      <c r="P16" s="212">
        <f t="shared" si="2"/>
        <v>8400</v>
      </c>
      <c r="Q16" s="328"/>
      <c r="R16" s="328"/>
      <c r="S16" s="212"/>
      <c r="T16" s="212"/>
      <c r="U16" s="53">
        <f>SUM(U7)</f>
        <v>0</v>
      </c>
    </row>
    <row r="17" spans="1:21" x14ac:dyDescent="0.25">
      <c r="A17" s="2"/>
      <c r="B17" s="2"/>
      <c r="C17" s="50"/>
      <c r="D17" s="51"/>
      <c r="E17" s="214"/>
      <c r="F17" s="51"/>
      <c r="G17" s="378" t="s">
        <v>153</v>
      </c>
      <c r="H17" s="378"/>
      <c r="I17" s="52" t="s">
        <v>30</v>
      </c>
      <c r="J17" s="212"/>
      <c r="K17" s="212">
        <f t="shared" si="1"/>
        <v>68500</v>
      </c>
      <c r="L17" s="212"/>
      <c r="M17" s="212">
        <f>SUM(M11+M14)</f>
        <v>1000</v>
      </c>
      <c r="N17" s="212">
        <f t="shared" si="2"/>
        <v>51500</v>
      </c>
      <c r="O17" s="212">
        <f t="shared" si="2"/>
        <v>7300</v>
      </c>
      <c r="P17" s="212">
        <f t="shared" si="2"/>
        <v>8700</v>
      </c>
      <c r="Q17" s="328"/>
      <c r="R17" s="328"/>
      <c r="S17" s="212"/>
      <c r="T17" s="212"/>
      <c r="U17" s="53">
        <f>SUM(U8)</f>
        <v>0</v>
      </c>
    </row>
    <row r="18" spans="1:21" ht="15.75" thickBot="1" x14ac:dyDescent="0.3">
      <c r="A18" s="2"/>
      <c r="B18" s="2"/>
      <c r="C18" s="202"/>
      <c r="D18" s="155"/>
      <c r="E18" s="215"/>
      <c r="F18" s="155"/>
      <c r="G18" s="379" t="s">
        <v>153</v>
      </c>
      <c r="H18" s="379"/>
      <c r="I18" s="156" t="s">
        <v>31</v>
      </c>
      <c r="J18" s="216"/>
      <c r="K18" s="216">
        <f t="shared" si="1"/>
        <v>40215</v>
      </c>
      <c r="L18" s="216"/>
      <c r="M18" s="216">
        <f>SUM(M12+M15)</f>
        <v>0</v>
      </c>
      <c r="N18" s="216">
        <f t="shared" si="2"/>
        <v>32221</v>
      </c>
      <c r="O18" s="216">
        <f t="shared" si="2"/>
        <v>4031</v>
      </c>
      <c r="P18" s="216">
        <f t="shared" si="2"/>
        <v>3963</v>
      </c>
      <c r="Q18" s="380"/>
      <c r="R18" s="380"/>
      <c r="S18" s="216"/>
      <c r="T18" s="216"/>
      <c r="U18" s="203">
        <f>SUM(U9)</f>
        <v>0</v>
      </c>
    </row>
    <row r="19" spans="1:21" ht="15.75" thickTop="1" x14ac:dyDescent="0.25">
      <c r="A19" s="2"/>
      <c r="B19" s="254"/>
      <c r="C19" s="25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x14ac:dyDescent="0.25">
      <c r="A20" s="2"/>
      <c r="B20" s="2"/>
      <c r="C20" s="2"/>
      <c r="D20" s="2"/>
      <c r="E20" s="321" t="s">
        <v>243</v>
      </c>
      <c r="F20" s="213" t="s">
        <v>35</v>
      </c>
      <c r="G20" s="322" t="str">
        <f>'Aneksi 2.1'!$E$23</f>
        <v>Lefter  THOMARI</v>
      </c>
      <c r="H20" s="322"/>
      <c r="I20" s="323" t="s">
        <v>241</v>
      </c>
      <c r="J20" s="68" t="s">
        <v>35</v>
      </c>
      <c r="K20" s="362" t="s">
        <v>242</v>
      </c>
      <c r="L20" s="362"/>
      <c r="M20" s="362"/>
      <c r="N20" s="362"/>
      <c r="O20" s="362"/>
      <c r="P20" s="362"/>
      <c r="Q20" s="362"/>
      <c r="R20" s="2"/>
      <c r="S20" s="2"/>
      <c r="T20" s="2"/>
      <c r="U20" s="2"/>
    </row>
    <row r="21" spans="1:21" ht="33" customHeight="1" x14ac:dyDescent="0.25">
      <c r="A21" s="2"/>
      <c r="B21" s="2"/>
      <c r="C21" s="2"/>
      <c r="D21" s="2"/>
      <c r="E21" s="321"/>
      <c r="F21" s="213" t="s">
        <v>36</v>
      </c>
      <c r="G21" s="326"/>
      <c r="H21" s="326"/>
      <c r="I21" s="323"/>
      <c r="J21" s="68" t="s">
        <v>36</v>
      </c>
      <c r="K21" s="362"/>
      <c r="L21" s="362"/>
      <c r="M21" s="362"/>
      <c r="N21" s="362"/>
      <c r="O21" s="362"/>
      <c r="P21" s="362"/>
      <c r="Q21" s="362"/>
      <c r="R21" s="2"/>
      <c r="S21" s="2"/>
      <c r="T21" s="2"/>
      <c r="U21" s="2"/>
    </row>
    <row r="22" spans="1:21" ht="15.75" x14ac:dyDescent="0.25">
      <c r="A22" s="2"/>
      <c r="B22" s="2"/>
      <c r="C22" s="2"/>
      <c r="D22" s="2"/>
      <c r="E22" s="321"/>
      <c r="F22" s="213" t="s">
        <v>37</v>
      </c>
      <c r="G22" s="325" t="s">
        <v>238</v>
      </c>
      <c r="H22" s="325"/>
      <c r="I22" s="323"/>
      <c r="J22" s="68" t="s">
        <v>37</v>
      </c>
      <c r="K22" s="362" t="str">
        <f>G22</f>
        <v>08.09.2025</v>
      </c>
      <c r="L22" s="362"/>
      <c r="M22" s="362"/>
      <c r="N22" s="362"/>
      <c r="O22" s="362"/>
      <c r="P22" s="362"/>
      <c r="Q22" s="362"/>
      <c r="R22" s="2"/>
      <c r="S22" s="2"/>
      <c r="T22" s="2"/>
      <c r="U22" s="2"/>
    </row>
    <row r="23" spans="1:21" x14ac:dyDescent="0.25">
      <c r="A23" s="2"/>
      <c r="B23" s="2"/>
      <c r="C23" s="254"/>
      <c r="D23" s="25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47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1:H1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M57"/>
  <sheetViews>
    <sheetView tabSelected="1" topLeftCell="B1" workbookViewId="0">
      <selection activeCell="P50" sqref="P50"/>
    </sheetView>
  </sheetViews>
  <sheetFormatPr defaultRowHeight="15" x14ac:dyDescent="0.25"/>
  <cols>
    <col min="1" max="1" width="3.28515625" style="4" customWidth="1"/>
    <col min="2" max="2" width="0.140625" style="4" customWidth="1"/>
    <col min="3" max="4" width="8.140625" style="4" customWidth="1"/>
    <col min="5" max="5" width="43" style="4" customWidth="1"/>
    <col min="6" max="7" width="10" style="4" customWidth="1"/>
    <col min="8" max="8" width="47.28515625" style="4" customWidth="1"/>
    <col min="9" max="9" width="19.140625" style="4" customWidth="1"/>
    <col min="10" max="12" width="16" style="4" customWidth="1"/>
    <col min="13" max="13" width="16" style="83" customWidth="1"/>
    <col min="14" max="16384" width="9.140625" style="4"/>
  </cols>
  <sheetData>
    <row r="1" spans="1:13" x14ac:dyDescent="0.25">
      <c r="A1" s="2"/>
      <c r="B1" s="2"/>
      <c r="C1" s="229" t="s">
        <v>239</v>
      </c>
      <c r="D1" s="229"/>
      <c r="E1" s="229"/>
      <c r="F1" s="229"/>
      <c r="G1" s="229"/>
      <c r="H1" s="229"/>
      <c r="I1" s="2"/>
      <c r="J1" s="2"/>
      <c r="K1" s="2"/>
      <c r="L1" s="2"/>
      <c r="M1" s="82"/>
    </row>
    <row r="2" spans="1:13" ht="15.75" thickBot="1" x14ac:dyDescent="0.3">
      <c r="A2" s="2"/>
      <c r="B2" s="2"/>
      <c r="C2" s="329" t="s">
        <v>154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3" ht="24.75" thickTop="1" x14ac:dyDescent="0.25">
      <c r="A3" s="324"/>
      <c r="B3" s="324"/>
      <c r="C3" s="206" t="s">
        <v>155</v>
      </c>
      <c r="D3" s="207" t="s">
        <v>156</v>
      </c>
      <c r="E3" s="207" t="s">
        <v>157</v>
      </c>
      <c r="F3" s="207" t="s">
        <v>158</v>
      </c>
      <c r="G3" s="207" t="s">
        <v>159</v>
      </c>
      <c r="H3" s="207" t="s">
        <v>160</v>
      </c>
      <c r="I3" s="207" t="s">
        <v>161</v>
      </c>
      <c r="J3" s="208">
        <v>2022</v>
      </c>
      <c r="K3" s="208">
        <v>2023</v>
      </c>
      <c r="L3" s="208">
        <v>2024</v>
      </c>
      <c r="M3" s="209">
        <v>2025</v>
      </c>
    </row>
    <row r="4" spans="1:13" x14ac:dyDescent="0.25">
      <c r="A4" s="2"/>
      <c r="B4" s="2"/>
      <c r="C4" s="402" t="s">
        <v>209</v>
      </c>
      <c r="D4" s="403" t="s">
        <v>210</v>
      </c>
      <c r="E4" s="404" t="s">
        <v>211</v>
      </c>
      <c r="F4" s="205"/>
      <c r="G4" s="403" t="s">
        <v>212</v>
      </c>
      <c r="H4" s="405" t="s">
        <v>213</v>
      </c>
      <c r="I4" s="406" t="s">
        <v>162</v>
      </c>
      <c r="J4" s="407">
        <v>3000</v>
      </c>
      <c r="K4" s="407">
        <v>3000</v>
      </c>
      <c r="L4" s="408">
        <v>3000</v>
      </c>
      <c r="M4" s="409">
        <v>3000</v>
      </c>
    </row>
    <row r="5" spans="1:13" x14ac:dyDescent="0.25">
      <c r="A5" s="2"/>
      <c r="B5" s="2"/>
      <c r="C5" s="410" t="s">
        <v>209</v>
      </c>
      <c r="D5" s="411" t="s">
        <v>210</v>
      </c>
      <c r="E5" s="412" t="s">
        <v>211</v>
      </c>
      <c r="F5" s="204"/>
      <c r="G5" s="411" t="s">
        <v>212</v>
      </c>
      <c r="H5" s="413" t="s">
        <v>213</v>
      </c>
      <c r="I5" s="414" t="s">
        <v>163</v>
      </c>
      <c r="J5" s="415">
        <v>36296</v>
      </c>
      <c r="K5" s="415">
        <v>59600</v>
      </c>
      <c r="L5" s="416">
        <v>59600</v>
      </c>
      <c r="M5" s="417">
        <f>'Aneksi nr.1'!G13</f>
        <v>68200</v>
      </c>
    </row>
    <row r="6" spans="1:13" x14ac:dyDescent="0.25">
      <c r="A6" s="2"/>
      <c r="B6" s="2"/>
      <c r="C6" s="410" t="s">
        <v>209</v>
      </c>
      <c r="D6" s="411" t="s">
        <v>210</v>
      </c>
      <c r="E6" s="412" t="s">
        <v>211</v>
      </c>
      <c r="F6" s="204"/>
      <c r="G6" s="411" t="s">
        <v>212</v>
      </c>
      <c r="H6" s="413" t="s">
        <v>213</v>
      </c>
      <c r="I6" s="414" t="s">
        <v>164</v>
      </c>
      <c r="J6" s="415">
        <f>SUM(J5/J4)</f>
        <v>12.098666666666666</v>
      </c>
      <c r="K6" s="415">
        <f>SUM(K5/K4)</f>
        <v>19.866666666666667</v>
      </c>
      <c r="L6" s="415">
        <f>SUM(L5/L4)</f>
        <v>19.866666666666667</v>
      </c>
      <c r="M6" s="418">
        <f>SUM(M5/M4)</f>
        <v>22.733333333333334</v>
      </c>
    </row>
    <row r="7" spans="1:13" x14ac:dyDescent="0.25">
      <c r="A7" s="2"/>
      <c r="B7" s="2"/>
      <c r="C7" s="410"/>
      <c r="D7" s="411"/>
      <c r="E7" s="412"/>
      <c r="F7" s="204"/>
      <c r="G7" s="411"/>
      <c r="H7" s="419" t="s">
        <v>165</v>
      </c>
      <c r="I7" s="420"/>
      <c r="J7" s="421"/>
      <c r="K7" s="421">
        <f>SUM(K6-J6)</f>
        <v>7.7680000000000007</v>
      </c>
      <c r="L7" s="421">
        <f>SUM(L6-K6)</f>
        <v>0</v>
      </c>
      <c r="M7" s="422">
        <f>SUM(M6-L6)</f>
        <v>2.8666666666666671</v>
      </c>
    </row>
    <row r="8" spans="1:13" x14ac:dyDescent="0.25">
      <c r="A8" s="2"/>
      <c r="B8" s="2"/>
      <c r="C8" s="410" t="s">
        <v>209</v>
      </c>
      <c r="D8" s="411" t="s">
        <v>210</v>
      </c>
      <c r="E8" s="412" t="s">
        <v>211</v>
      </c>
      <c r="F8" s="204"/>
      <c r="G8" s="411" t="s">
        <v>212</v>
      </c>
      <c r="H8" s="413" t="s">
        <v>213</v>
      </c>
      <c r="I8" s="423" t="s">
        <v>166</v>
      </c>
      <c r="J8" s="415">
        <v>3000</v>
      </c>
      <c r="K8" s="415">
        <v>3000</v>
      </c>
      <c r="L8" s="416">
        <v>3000</v>
      </c>
      <c r="M8" s="417">
        <v>3000</v>
      </c>
    </row>
    <row r="9" spans="1:13" x14ac:dyDescent="0.25">
      <c r="A9" s="2"/>
      <c r="B9" s="2"/>
      <c r="C9" s="410" t="s">
        <v>209</v>
      </c>
      <c r="D9" s="411" t="s">
        <v>210</v>
      </c>
      <c r="E9" s="412" t="s">
        <v>211</v>
      </c>
      <c r="F9" s="204"/>
      <c r="G9" s="411" t="s">
        <v>212</v>
      </c>
      <c r="H9" s="413" t="s">
        <v>213</v>
      </c>
      <c r="I9" s="414" t="s">
        <v>167</v>
      </c>
      <c r="J9" s="415">
        <v>36880</v>
      </c>
      <c r="K9" s="415">
        <v>59600</v>
      </c>
      <c r="L9" s="416">
        <v>59620</v>
      </c>
      <c r="M9" s="418">
        <f>'Aneksi nr.1'!I13</f>
        <v>68500</v>
      </c>
    </row>
    <row r="10" spans="1:13" x14ac:dyDescent="0.25">
      <c r="A10" s="2"/>
      <c r="B10" s="2"/>
      <c r="C10" s="410" t="s">
        <v>209</v>
      </c>
      <c r="D10" s="411" t="s">
        <v>210</v>
      </c>
      <c r="E10" s="412" t="s">
        <v>211</v>
      </c>
      <c r="F10" s="204"/>
      <c r="G10" s="411" t="s">
        <v>212</v>
      </c>
      <c r="H10" s="413" t="s">
        <v>213</v>
      </c>
      <c r="I10" s="414" t="s">
        <v>168</v>
      </c>
      <c r="J10" s="415">
        <f>SUM(J9/J8)</f>
        <v>12.293333333333333</v>
      </c>
      <c r="K10" s="415">
        <f>SUM(K9/K8)</f>
        <v>19.866666666666667</v>
      </c>
      <c r="L10" s="415">
        <f>SUM(L9/L8)</f>
        <v>19.873333333333335</v>
      </c>
      <c r="M10" s="418">
        <f>SUM(M9/M8)</f>
        <v>22.833333333333332</v>
      </c>
    </row>
    <row r="11" spans="1:13" x14ac:dyDescent="0.25">
      <c r="A11" s="2"/>
      <c r="B11" s="2"/>
      <c r="C11" s="410"/>
      <c r="D11" s="411"/>
      <c r="E11" s="412"/>
      <c r="F11" s="204"/>
      <c r="G11" s="411"/>
      <c r="H11" s="419" t="s">
        <v>169</v>
      </c>
      <c r="I11" s="420"/>
      <c r="J11" s="421"/>
      <c r="K11" s="421">
        <v>0</v>
      </c>
      <c r="L11" s="421">
        <f>SUM(L10-K10)</f>
        <v>6.6666666666677088E-3</v>
      </c>
      <c r="M11" s="422">
        <f>SUM(M10-L10)</f>
        <v>2.9599999999999973</v>
      </c>
    </row>
    <row r="12" spans="1:13" x14ac:dyDescent="0.25">
      <c r="A12" s="2"/>
      <c r="B12" s="2"/>
      <c r="C12" s="410" t="s">
        <v>209</v>
      </c>
      <c r="D12" s="411" t="s">
        <v>210</v>
      </c>
      <c r="E12" s="412" t="s">
        <v>211</v>
      </c>
      <c r="F12" s="204"/>
      <c r="G12" s="411" t="s">
        <v>212</v>
      </c>
      <c r="H12" s="413" t="s">
        <v>213</v>
      </c>
      <c r="I12" s="423" t="s">
        <v>170</v>
      </c>
      <c r="J12" s="415">
        <v>2216</v>
      </c>
      <c r="K12" s="415">
        <v>2300</v>
      </c>
      <c r="L12" s="416">
        <v>2300</v>
      </c>
      <c r="M12" s="460">
        <f>'Aneksi nr.2'!K41</f>
        <v>1400</v>
      </c>
    </row>
    <row r="13" spans="1:13" x14ac:dyDescent="0.25">
      <c r="A13" s="2"/>
      <c r="B13" s="2"/>
      <c r="C13" s="410" t="s">
        <v>209</v>
      </c>
      <c r="D13" s="411" t="s">
        <v>210</v>
      </c>
      <c r="E13" s="412" t="s">
        <v>211</v>
      </c>
      <c r="F13" s="204"/>
      <c r="G13" s="411" t="s">
        <v>212</v>
      </c>
      <c r="H13" s="413" t="s">
        <v>213</v>
      </c>
      <c r="I13" s="414" t="s">
        <v>171</v>
      </c>
      <c r="J13" s="415">
        <v>35414</v>
      </c>
      <c r="K13" s="415">
        <v>57173</v>
      </c>
      <c r="L13" s="416">
        <v>57173</v>
      </c>
      <c r="M13" s="418">
        <f>'Aneksi nr.2'!K22</f>
        <v>40215</v>
      </c>
    </row>
    <row r="14" spans="1:13" x14ac:dyDescent="0.25">
      <c r="A14" s="2"/>
      <c r="B14" s="2"/>
      <c r="C14" s="410" t="s">
        <v>209</v>
      </c>
      <c r="D14" s="411" t="s">
        <v>210</v>
      </c>
      <c r="E14" s="412" t="s">
        <v>211</v>
      </c>
      <c r="F14" s="204"/>
      <c r="G14" s="411" t="s">
        <v>212</v>
      </c>
      <c r="H14" s="413" t="s">
        <v>213</v>
      </c>
      <c r="I14" s="414" t="s">
        <v>172</v>
      </c>
      <c r="J14" s="415">
        <f>SUM(J13/J12)</f>
        <v>15.981046931407942</v>
      </c>
      <c r="K14" s="415">
        <f t="shared" ref="K14:L14" si="0">SUM(K13/K12)</f>
        <v>24.857826086956521</v>
      </c>
      <c r="L14" s="415">
        <f t="shared" si="0"/>
        <v>24.857826086956521</v>
      </c>
      <c r="M14" s="418">
        <f>SUM(M13/M12)</f>
        <v>28.725000000000001</v>
      </c>
    </row>
    <row r="15" spans="1:13" x14ac:dyDescent="0.25">
      <c r="A15" s="2"/>
      <c r="B15" s="2"/>
      <c r="C15" s="410"/>
      <c r="D15" s="411"/>
      <c r="E15" s="412"/>
      <c r="F15" s="204"/>
      <c r="G15" s="411"/>
      <c r="H15" s="424" t="s">
        <v>173</v>
      </c>
      <c r="I15" s="425"/>
      <c r="J15" s="426"/>
      <c r="K15" s="426">
        <f>SUM(K14-J14)</f>
        <v>8.8767791555485793</v>
      </c>
      <c r="L15" s="426">
        <f>SUM(L14-K14)</f>
        <v>0</v>
      </c>
      <c r="M15" s="427">
        <f>SUM(M14-L14)</f>
        <v>3.8671739130434801</v>
      </c>
    </row>
    <row r="16" spans="1:13" x14ac:dyDescent="0.25">
      <c r="A16" s="2"/>
      <c r="B16" s="2"/>
      <c r="C16" s="410" t="s">
        <v>209</v>
      </c>
      <c r="D16" s="411" t="s">
        <v>210</v>
      </c>
      <c r="E16" s="412" t="s">
        <v>211</v>
      </c>
      <c r="F16" s="204"/>
      <c r="G16" s="411" t="s">
        <v>214</v>
      </c>
      <c r="H16" s="413" t="s">
        <v>215</v>
      </c>
      <c r="I16" s="423" t="s">
        <v>162</v>
      </c>
      <c r="J16" s="415">
        <v>0</v>
      </c>
      <c r="K16" s="415">
        <v>1</v>
      </c>
      <c r="L16" s="416">
        <v>1</v>
      </c>
      <c r="M16" s="428">
        <v>1</v>
      </c>
    </row>
    <row r="17" spans="1:13" x14ac:dyDescent="0.25">
      <c r="A17" s="2"/>
      <c r="B17" s="2"/>
      <c r="C17" s="410" t="s">
        <v>209</v>
      </c>
      <c r="D17" s="411" t="s">
        <v>210</v>
      </c>
      <c r="E17" s="412" t="s">
        <v>211</v>
      </c>
      <c r="F17" s="204"/>
      <c r="G17" s="411" t="s">
        <v>214</v>
      </c>
      <c r="H17" s="413" t="s">
        <v>215</v>
      </c>
      <c r="I17" s="414" t="s">
        <v>163</v>
      </c>
      <c r="J17" s="415">
        <v>0</v>
      </c>
      <c r="K17" s="415">
        <v>200</v>
      </c>
      <c r="L17" s="416">
        <v>200</v>
      </c>
      <c r="M17" s="417">
        <v>1000</v>
      </c>
    </row>
    <row r="18" spans="1:13" x14ac:dyDescent="0.25">
      <c r="A18" s="2"/>
      <c r="B18" s="2"/>
      <c r="C18" s="410" t="s">
        <v>209</v>
      </c>
      <c r="D18" s="411" t="s">
        <v>210</v>
      </c>
      <c r="E18" s="412" t="s">
        <v>211</v>
      </c>
      <c r="F18" s="204"/>
      <c r="G18" s="411" t="s">
        <v>214</v>
      </c>
      <c r="H18" s="413" t="s">
        <v>215</v>
      </c>
      <c r="I18" s="414" t="s">
        <v>164</v>
      </c>
      <c r="J18" s="415" t="e">
        <f>SUM(J17/J16)</f>
        <v>#DIV/0!</v>
      </c>
      <c r="K18" s="415">
        <f>SUM(K17/K16)</f>
        <v>200</v>
      </c>
      <c r="L18" s="415">
        <f>SUM(L17/L16)</f>
        <v>200</v>
      </c>
      <c r="M18" s="418">
        <f>SUM(M17/M16)</f>
        <v>1000</v>
      </c>
    </row>
    <row r="19" spans="1:13" x14ac:dyDescent="0.25">
      <c r="A19" s="2"/>
      <c r="B19" s="2"/>
      <c r="C19" s="410"/>
      <c r="D19" s="411"/>
      <c r="E19" s="412"/>
      <c r="F19" s="204"/>
      <c r="G19" s="411"/>
      <c r="H19" s="419" t="s">
        <v>165</v>
      </c>
      <c r="I19" s="420"/>
      <c r="J19" s="421"/>
      <c r="K19" s="421" t="e">
        <f>SUM(K18-J18)</f>
        <v>#DIV/0!</v>
      </c>
      <c r="L19" s="421">
        <f>SUM(L18-K18)</f>
        <v>0</v>
      </c>
      <c r="M19" s="422">
        <f>SUM(M18-L18)</f>
        <v>800</v>
      </c>
    </row>
    <row r="20" spans="1:13" s="83" customFormat="1" x14ac:dyDescent="0.25">
      <c r="A20" s="82"/>
      <c r="B20" s="82"/>
      <c r="C20" s="410" t="s">
        <v>209</v>
      </c>
      <c r="D20" s="411" t="s">
        <v>210</v>
      </c>
      <c r="E20" s="412" t="s">
        <v>211</v>
      </c>
      <c r="F20" s="204"/>
      <c r="G20" s="411" t="s">
        <v>214</v>
      </c>
      <c r="H20" s="413" t="s">
        <v>215</v>
      </c>
      <c r="I20" s="429" t="s">
        <v>166</v>
      </c>
      <c r="J20" s="416">
        <v>0</v>
      </c>
      <c r="K20" s="416">
        <v>1</v>
      </c>
      <c r="L20" s="416">
        <v>1</v>
      </c>
      <c r="M20" s="418">
        <v>1</v>
      </c>
    </row>
    <row r="21" spans="1:13" s="83" customFormat="1" x14ac:dyDescent="0.25">
      <c r="A21" s="82"/>
      <c r="B21" s="82"/>
      <c r="C21" s="410" t="s">
        <v>209</v>
      </c>
      <c r="D21" s="411" t="s">
        <v>210</v>
      </c>
      <c r="E21" s="412" t="s">
        <v>211</v>
      </c>
      <c r="F21" s="204"/>
      <c r="G21" s="411" t="s">
        <v>214</v>
      </c>
      <c r="H21" s="413" t="s">
        <v>215</v>
      </c>
      <c r="I21" s="430" t="s">
        <v>167</v>
      </c>
      <c r="J21" s="416">
        <v>0</v>
      </c>
      <c r="K21" s="416">
        <v>400</v>
      </c>
      <c r="L21" s="416">
        <v>400</v>
      </c>
      <c r="M21" s="417">
        <v>1000</v>
      </c>
    </row>
    <row r="22" spans="1:13" s="83" customFormat="1" x14ac:dyDescent="0.25">
      <c r="A22" s="82"/>
      <c r="B22" s="82"/>
      <c r="C22" s="410" t="s">
        <v>209</v>
      </c>
      <c r="D22" s="411" t="s">
        <v>210</v>
      </c>
      <c r="E22" s="412" t="s">
        <v>211</v>
      </c>
      <c r="F22" s="204"/>
      <c r="G22" s="411" t="s">
        <v>214</v>
      </c>
      <c r="H22" s="413" t="s">
        <v>215</v>
      </c>
      <c r="I22" s="430" t="s">
        <v>168</v>
      </c>
      <c r="J22" s="416">
        <v>0</v>
      </c>
      <c r="K22" s="416">
        <v>400</v>
      </c>
      <c r="L22" s="416">
        <f>SUM(L21/L20)</f>
        <v>400</v>
      </c>
      <c r="M22" s="418">
        <f>SUM(M21/M20)</f>
        <v>1000</v>
      </c>
    </row>
    <row r="23" spans="1:13" s="83" customFormat="1" x14ac:dyDescent="0.25">
      <c r="A23" s="82"/>
      <c r="B23" s="82"/>
      <c r="C23" s="410"/>
      <c r="D23" s="411"/>
      <c r="E23" s="412"/>
      <c r="F23" s="204"/>
      <c r="G23" s="411"/>
      <c r="H23" s="431" t="s">
        <v>169</v>
      </c>
      <c r="I23" s="429"/>
      <c r="J23" s="432"/>
      <c r="K23" s="432">
        <f>SUM(K22-J22)</f>
        <v>400</v>
      </c>
      <c r="L23" s="432">
        <f>SUM(L22-K22)</f>
        <v>0</v>
      </c>
      <c r="M23" s="417">
        <f>SUM(M22-L22)</f>
        <v>600</v>
      </c>
    </row>
    <row r="24" spans="1:13" s="83" customFormat="1" x14ac:dyDescent="0.25">
      <c r="A24" s="82"/>
      <c r="B24" s="82"/>
      <c r="C24" s="410" t="s">
        <v>209</v>
      </c>
      <c r="D24" s="411" t="s">
        <v>210</v>
      </c>
      <c r="E24" s="412" t="s">
        <v>211</v>
      </c>
      <c r="F24" s="204"/>
      <c r="G24" s="411" t="s">
        <v>214</v>
      </c>
      <c r="H24" s="413" t="s">
        <v>215</v>
      </c>
      <c r="I24" s="429" t="s">
        <v>170</v>
      </c>
      <c r="J24" s="416">
        <v>0</v>
      </c>
      <c r="K24" s="416">
        <v>1</v>
      </c>
      <c r="L24" s="416">
        <v>1</v>
      </c>
      <c r="M24" s="428">
        <v>0</v>
      </c>
    </row>
    <row r="25" spans="1:13" s="83" customFormat="1" x14ac:dyDescent="0.25">
      <c r="A25" s="82"/>
      <c r="B25" s="82"/>
      <c r="C25" s="410" t="s">
        <v>209</v>
      </c>
      <c r="D25" s="411" t="s">
        <v>210</v>
      </c>
      <c r="E25" s="412" t="s">
        <v>211</v>
      </c>
      <c r="F25" s="204"/>
      <c r="G25" s="411" t="s">
        <v>214</v>
      </c>
      <c r="H25" s="413" t="s">
        <v>215</v>
      </c>
      <c r="I25" s="430" t="s">
        <v>171</v>
      </c>
      <c r="J25" s="416">
        <v>0</v>
      </c>
      <c r="K25" s="416">
        <v>396</v>
      </c>
      <c r="L25" s="416">
        <v>396</v>
      </c>
      <c r="M25" s="418">
        <v>0</v>
      </c>
    </row>
    <row r="26" spans="1:13" s="83" customFormat="1" x14ac:dyDescent="0.25">
      <c r="A26" s="82"/>
      <c r="B26" s="82"/>
      <c r="C26" s="410" t="s">
        <v>209</v>
      </c>
      <c r="D26" s="411" t="s">
        <v>210</v>
      </c>
      <c r="E26" s="412" t="s">
        <v>211</v>
      </c>
      <c r="F26" s="204"/>
      <c r="G26" s="411" t="s">
        <v>214</v>
      </c>
      <c r="H26" s="413" t="s">
        <v>215</v>
      </c>
      <c r="I26" s="430" t="s">
        <v>172</v>
      </c>
      <c r="J26" s="416">
        <v>0</v>
      </c>
      <c r="K26" s="416">
        <f>SUM(K25/K24)</f>
        <v>396</v>
      </c>
      <c r="L26" s="416">
        <f>SUM(L25/L24)</f>
        <v>396</v>
      </c>
      <c r="M26" s="418">
        <v>0</v>
      </c>
    </row>
    <row r="27" spans="1:13" s="83" customFormat="1" x14ac:dyDescent="0.25">
      <c r="A27" s="82"/>
      <c r="B27" s="82"/>
      <c r="C27" s="410"/>
      <c r="D27" s="411"/>
      <c r="E27" s="412"/>
      <c r="F27" s="204"/>
      <c r="G27" s="411"/>
      <c r="H27" s="433" t="s">
        <v>173</v>
      </c>
      <c r="I27" s="430"/>
      <c r="J27" s="434"/>
      <c r="K27" s="434">
        <f>SUM(K26-J26)</f>
        <v>396</v>
      </c>
      <c r="L27" s="434">
        <f>SUM(L26-K26)</f>
        <v>0</v>
      </c>
      <c r="M27" s="435">
        <f>SUM(M26-L26)</f>
        <v>-396</v>
      </c>
    </row>
    <row r="28" spans="1:13" s="83" customFormat="1" x14ac:dyDescent="0.25">
      <c r="A28" s="82"/>
      <c r="B28" s="82"/>
      <c r="C28" s="410" t="s">
        <v>209</v>
      </c>
      <c r="D28" s="411" t="s">
        <v>210</v>
      </c>
      <c r="E28" s="412" t="s">
        <v>211</v>
      </c>
      <c r="F28" s="204"/>
      <c r="G28" s="411" t="s">
        <v>216</v>
      </c>
      <c r="H28" s="413" t="s">
        <v>217</v>
      </c>
      <c r="I28" s="429" t="s">
        <v>162</v>
      </c>
      <c r="J28" s="416">
        <v>1</v>
      </c>
      <c r="K28" s="416">
        <v>1</v>
      </c>
      <c r="L28" s="416">
        <v>1</v>
      </c>
      <c r="M28" s="418"/>
    </row>
    <row r="29" spans="1:13" s="83" customFormat="1" x14ac:dyDescent="0.25">
      <c r="A29" s="82"/>
      <c r="B29" s="82"/>
      <c r="C29" s="410" t="s">
        <v>209</v>
      </c>
      <c r="D29" s="411" t="s">
        <v>210</v>
      </c>
      <c r="E29" s="412" t="s">
        <v>211</v>
      </c>
      <c r="F29" s="204"/>
      <c r="G29" s="411" t="s">
        <v>216</v>
      </c>
      <c r="H29" s="413" t="s">
        <v>217</v>
      </c>
      <c r="I29" s="430" t="s">
        <v>163</v>
      </c>
      <c r="J29" s="416">
        <v>400</v>
      </c>
      <c r="K29" s="416">
        <v>0</v>
      </c>
      <c r="L29" s="416">
        <v>0</v>
      </c>
      <c r="M29" s="418"/>
    </row>
    <row r="30" spans="1:13" s="83" customFormat="1" x14ac:dyDescent="0.25">
      <c r="A30" s="82"/>
      <c r="B30" s="82"/>
      <c r="C30" s="410" t="s">
        <v>209</v>
      </c>
      <c r="D30" s="411" t="s">
        <v>210</v>
      </c>
      <c r="E30" s="412" t="s">
        <v>211</v>
      </c>
      <c r="F30" s="204"/>
      <c r="G30" s="411" t="s">
        <v>216</v>
      </c>
      <c r="H30" s="413" t="s">
        <v>217</v>
      </c>
      <c r="I30" s="430" t="s">
        <v>164</v>
      </c>
      <c r="J30" s="416">
        <f>SUM(J29/J28)</f>
        <v>400</v>
      </c>
      <c r="K30" s="416">
        <f>SUM(K29/K28)</f>
        <v>0</v>
      </c>
      <c r="L30" s="416">
        <f>SUM(L29/L28)</f>
        <v>0</v>
      </c>
      <c r="M30" s="418" t="e">
        <f>SUM(M29/M28)</f>
        <v>#DIV/0!</v>
      </c>
    </row>
    <row r="31" spans="1:13" s="83" customFormat="1" x14ac:dyDescent="0.25">
      <c r="A31" s="82"/>
      <c r="B31" s="82"/>
      <c r="C31" s="410"/>
      <c r="D31" s="411"/>
      <c r="E31" s="412"/>
      <c r="F31" s="204"/>
      <c r="G31" s="411"/>
      <c r="H31" s="431" t="s">
        <v>165</v>
      </c>
      <c r="I31" s="429"/>
      <c r="J31" s="432"/>
      <c r="K31" s="432">
        <f>SUM(K30-J30)</f>
        <v>-400</v>
      </c>
      <c r="L31" s="432">
        <f>SUM(L30-K30)</f>
        <v>0</v>
      </c>
      <c r="M31" s="417" t="e">
        <f>SUM(M30-L30)</f>
        <v>#DIV/0!</v>
      </c>
    </row>
    <row r="32" spans="1:13" s="83" customFormat="1" x14ac:dyDescent="0.25">
      <c r="A32" s="82"/>
      <c r="B32" s="82"/>
      <c r="C32" s="410" t="s">
        <v>209</v>
      </c>
      <c r="D32" s="411" t="s">
        <v>210</v>
      </c>
      <c r="E32" s="412" t="s">
        <v>211</v>
      </c>
      <c r="F32" s="204"/>
      <c r="G32" s="411" t="s">
        <v>216</v>
      </c>
      <c r="H32" s="413" t="s">
        <v>217</v>
      </c>
      <c r="I32" s="429" t="s">
        <v>166</v>
      </c>
      <c r="J32" s="416">
        <v>1</v>
      </c>
      <c r="K32" s="416">
        <v>1</v>
      </c>
      <c r="L32" s="416">
        <v>1</v>
      </c>
      <c r="M32" s="418"/>
    </row>
    <row r="33" spans="1:13" s="83" customFormat="1" x14ac:dyDescent="0.25">
      <c r="A33" s="82"/>
      <c r="B33" s="82"/>
      <c r="C33" s="410" t="s">
        <v>209</v>
      </c>
      <c r="D33" s="411" t="s">
        <v>210</v>
      </c>
      <c r="E33" s="412" t="s">
        <v>211</v>
      </c>
      <c r="F33" s="204"/>
      <c r="G33" s="411" t="s">
        <v>216</v>
      </c>
      <c r="H33" s="413" t="s">
        <v>217</v>
      </c>
      <c r="I33" s="430" t="s">
        <v>167</v>
      </c>
      <c r="J33" s="416">
        <v>400</v>
      </c>
      <c r="K33" s="416">
        <v>0</v>
      </c>
      <c r="L33" s="416">
        <v>0</v>
      </c>
      <c r="M33" s="418"/>
    </row>
    <row r="34" spans="1:13" s="83" customFormat="1" x14ac:dyDescent="0.25">
      <c r="A34" s="82"/>
      <c r="B34" s="82"/>
      <c r="C34" s="410" t="s">
        <v>209</v>
      </c>
      <c r="D34" s="411" t="s">
        <v>210</v>
      </c>
      <c r="E34" s="412" t="s">
        <v>211</v>
      </c>
      <c r="F34" s="204"/>
      <c r="G34" s="411" t="s">
        <v>216</v>
      </c>
      <c r="H34" s="413" t="s">
        <v>217</v>
      </c>
      <c r="I34" s="430" t="s">
        <v>168</v>
      </c>
      <c r="J34" s="416">
        <v>0</v>
      </c>
      <c r="K34" s="416">
        <v>0</v>
      </c>
      <c r="L34" s="416">
        <f>SUM(L33/L32)</f>
        <v>0</v>
      </c>
      <c r="M34" s="418" t="e">
        <f>SUM(M33/M32)</f>
        <v>#DIV/0!</v>
      </c>
    </row>
    <row r="35" spans="1:13" s="83" customFormat="1" x14ac:dyDescent="0.25">
      <c r="A35" s="82"/>
      <c r="B35" s="82"/>
      <c r="C35" s="410"/>
      <c r="D35" s="411"/>
      <c r="E35" s="412"/>
      <c r="F35" s="204"/>
      <c r="G35" s="411"/>
      <c r="H35" s="431" t="s">
        <v>169</v>
      </c>
      <c r="I35" s="429"/>
      <c r="J35" s="432"/>
      <c r="K35" s="432">
        <f>SUM(K34-J34)</f>
        <v>0</v>
      </c>
      <c r="L35" s="432">
        <f>SUM(L34-K34)</f>
        <v>0</v>
      </c>
      <c r="M35" s="417" t="e">
        <f>SUM(M34-L34)</f>
        <v>#DIV/0!</v>
      </c>
    </row>
    <row r="36" spans="1:13" s="83" customFormat="1" x14ac:dyDescent="0.25">
      <c r="A36" s="82"/>
      <c r="B36" s="82"/>
      <c r="C36" s="410" t="s">
        <v>209</v>
      </c>
      <c r="D36" s="411" t="s">
        <v>210</v>
      </c>
      <c r="E36" s="412" t="s">
        <v>211</v>
      </c>
      <c r="F36" s="204"/>
      <c r="G36" s="411" t="s">
        <v>216</v>
      </c>
      <c r="H36" s="413" t="s">
        <v>217</v>
      </c>
      <c r="I36" s="429" t="s">
        <v>170</v>
      </c>
      <c r="J36" s="416">
        <v>1</v>
      </c>
      <c r="K36" s="416">
        <v>1</v>
      </c>
      <c r="L36" s="416">
        <v>1</v>
      </c>
      <c r="M36" s="418">
        <v>0</v>
      </c>
    </row>
    <row r="37" spans="1:13" s="83" customFormat="1" x14ac:dyDescent="0.25">
      <c r="A37" s="82"/>
      <c r="B37" s="82"/>
      <c r="C37" s="410" t="s">
        <v>209</v>
      </c>
      <c r="D37" s="411" t="s">
        <v>210</v>
      </c>
      <c r="E37" s="412" t="s">
        <v>211</v>
      </c>
      <c r="F37" s="204"/>
      <c r="G37" s="411" t="s">
        <v>216</v>
      </c>
      <c r="H37" s="413" t="s">
        <v>217</v>
      </c>
      <c r="I37" s="430" t="s">
        <v>171</v>
      </c>
      <c r="J37" s="416">
        <v>400</v>
      </c>
      <c r="K37" s="416">
        <v>0</v>
      </c>
      <c r="L37" s="416">
        <v>0</v>
      </c>
      <c r="M37" s="418">
        <v>0</v>
      </c>
    </row>
    <row r="38" spans="1:13" s="83" customFormat="1" x14ac:dyDescent="0.25">
      <c r="A38" s="82"/>
      <c r="B38" s="82"/>
      <c r="C38" s="410" t="s">
        <v>209</v>
      </c>
      <c r="D38" s="411" t="s">
        <v>210</v>
      </c>
      <c r="E38" s="412" t="s">
        <v>211</v>
      </c>
      <c r="F38" s="204"/>
      <c r="G38" s="411" t="s">
        <v>216</v>
      </c>
      <c r="H38" s="413" t="s">
        <v>217</v>
      </c>
      <c r="I38" s="430" t="s">
        <v>172</v>
      </c>
      <c r="J38" s="416">
        <v>0</v>
      </c>
      <c r="K38" s="416">
        <v>0</v>
      </c>
      <c r="L38" s="416">
        <v>0</v>
      </c>
      <c r="M38" s="418">
        <v>0</v>
      </c>
    </row>
    <row r="39" spans="1:13" s="83" customFormat="1" x14ac:dyDescent="0.25">
      <c r="A39" s="82"/>
      <c r="B39" s="82"/>
      <c r="C39" s="410"/>
      <c r="D39" s="411"/>
      <c r="E39" s="412"/>
      <c r="F39" s="204"/>
      <c r="G39" s="411"/>
      <c r="H39" s="433" t="s">
        <v>173</v>
      </c>
      <c r="I39" s="430"/>
      <c r="J39" s="436"/>
      <c r="K39" s="436">
        <f>SUM(K38-J38)</f>
        <v>0</v>
      </c>
      <c r="L39" s="436">
        <f>SUM(L38-K38)</f>
        <v>0</v>
      </c>
      <c r="M39" s="437">
        <f>SUM(M38-L38)</f>
        <v>0</v>
      </c>
    </row>
    <row r="40" spans="1:13" s="83" customFormat="1" x14ac:dyDescent="0.25">
      <c r="A40" s="82"/>
      <c r="B40" s="82"/>
      <c r="C40" s="410" t="str">
        <f t="shared" ref="C40:M40" si="1">C28</f>
        <v>29</v>
      </c>
      <c r="D40" s="411" t="str">
        <f t="shared" si="1"/>
        <v>03310</v>
      </c>
      <c r="E40" s="412" t="str">
        <f t="shared" si="1"/>
        <v>Buxheti Gjyqësor</v>
      </c>
      <c r="F40" s="204"/>
      <c r="G40" s="411" t="s">
        <v>218</v>
      </c>
      <c r="H40" s="438" t="s">
        <v>219</v>
      </c>
      <c r="I40" s="430" t="str">
        <f t="shared" si="1"/>
        <v>Target Qty</v>
      </c>
      <c r="J40" s="436">
        <v>0</v>
      </c>
      <c r="K40" s="436">
        <v>0</v>
      </c>
      <c r="L40" s="436">
        <f t="shared" si="1"/>
        <v>1</v>
      </c>
      <c r="M40" s="437">
        <f t="shared" si="1"/>
        <v>0</v>
      </c>
    </row>
    <row r="41" spans="1:13" s="83" customFormat="1" x14ac:dyDescent="0.25">
      <c r="A41" s="82"/>
      <c r="B41" s="82"/>
      <c r="C41" s="410" t="str">
        <f t="shared" ref="C41:M41" si="2">C29</f>
        <v>29</v>
      </c>
      <c r="D41" s="411" t="str">
        <f t="shared" si="2"/>
        <v>03310</v>
      </c>
      <c r="E41" s="412" t="str">
        <f t="shared" si="2"/>
        <v>Buxheti Gjyqësor</v>
      </c>
      <c r="F41" s="204"/>
      <c r="G41" s="411" t="s">
        <v>218</v>
      </c>
      <c r="H41" s="438" t="s">
        <v>219</v>
      </c>
      <c r="I41" s="430" t="str">
        <f t="shared" si="2"/>
        <v>Planned Cost</v>
      </c>
      <c r="J41" s="436">
        <v>0</v>
      </c>
      <c r="K41" s="436">
        <v>700</v>
      </c>
      <c r="L41" s="436">
        <v>700</v>
      </c>
      <c r="M41" s="437">
        <f t="shared" si="2"/>
        <v>0</v>
      </c>
    </row>
    <row r="42" spans="1:13" s="83" customFormat="1" x14ac:dyDescent="0.25">
      <c r="A42" s="82"/>
      <c r="B42" s="82"/>
      <c r="C42" s="410" t="str">
        <f t="shared" ref="C42:M42" si="3">C30</f>
        <v>29</v>
      </c>
      <c r="D42" s="411" t="str">
        <f t="shared" si="3"/>
        <v>03310</v>
      </c>
      <c r="E42" s="412" t="str">
        <f t="shared" si="3"/>
        <v>Buxheti Gjyqësor</v>
      </c>
      <c r="F42" s="204"/>
      <c r="G42" s="411" t="s">
        <v>218</v>
      </c>
      <c r="H42" s="438" t="s">
        <v>219</v>
      </c>
      <c r="I42" s="430" t="str">
        <f t="shared" si="3"/>
        <v>Unit Cost (Planned)</v>
      </c>
      <c r="J42" s="436">
        <v>0</v>
      </c>
      <c r="K42" s="436">
        <v>700</v>
      </c>
      <c r="L42" s="436">
        <f>L41/L40</f>
        <v>700</v>
      </c>
      <c r="M42" s="437" t="e">
        <f t="shared" si="3"/>
        <v>#DIV/0!</v>
      </c>
    </row>
    <row r="43" spans="1:13" s="83" customFormat="1" x14ac:dyDescent="0.25">
      <c r="A43" s="82"/>
      <c r="B43" s="82"/>
      <c r="C43" s="410"/>
      <c r="D43" s="411"/>
      <c r="E43" s="412"/>
      <c r="F43" s="204"/>
      <c r="G43" s="411"/>
      <c r="H43" s="433" t="str">
        <f t="shared" ref="H43:M43" si="4">H31</f>
        <v>Deviacioni i planit fillestar për njësi gjatë viteve</v>
      </c>
      <c r="I43" s="430"/>
      <c r="J43" s="436">
        <f t="shared" si="4"/>
        <v>0</v>
      </c>
      <c r="K43" s="436">
        <v>0</v>
      </c>
      <c r="L43" s="436">
        <f>L42-K42</f>
        <v>0</v>
      </c>
      <c r="M43" s="437" t="e">
        <f t="shared" si="4"/>
        <v>#DIV/0!</v>
      </c>
    </row>
    <row r="44" spans="1:13" s="83" customFormat="1" x14ac:dyDescent="0.25">
      <c r="A44" s="82"/>
      <c r="B44" s="82"/>
      <c r="C44" s="410" t="str">
        <f t="shared" ref="C44:M44" si="5">C32</f>
        <v>29</v>
      </c>
      <c r="D44" s="411" t="str">
        <f t="shared" si="5"/>
        <v>03310</v>
      </c>
      <c r="E44" s="412" t="str">
        <f t="shared" si="5"/>
        <v>Buxheti Gjyqësor</v>
      </c>
      <c r="F44" s="204"/>
      <c r="G44" s="411" t="s">
        <v>218</v>
      </c>
      <c r="H44" s="438" t="s">
        <v>219</v>
      </c>
      <c r="I44" s="430" t="str">
        <f t="shared" si="5"/>
        <v>Revised Qty</v>
      </c>
      <c r="J44" s="436">
        <v>0</v>
      </c>
      <c r="K44" s="436">
        <v>1</v>
      </c>
      <c r="L44" s="436">
        <v>1</v>
      </c>
      <c r="M44" s="437">
        <f t="shared" si="5"/>
        <v>0</v>
      </c>
    </row>
    <row r="45" spans="1:13" s="83" customFormat="1" x14ac:dyDescent="0.25">
      <c r="A45" s="82"/>
      <c r="B45" s="82"/>
      <c r="C45" s="410" t="str">
        <f t="shared" ref="C45:M45" si="6">C33</f>
        <v>29</v>
      </c>
      <c r="D45" s="411" t="str">
        <f t="shared" si="6"/>
        <v>03310</v>
      </c>
      <c r="E45" s="412" t="str">
        <f t="shared" si="6"/>
        <v>Buxheti Gjyqësor</v>
      </c>
      <c r="F45" s="204"/>
      <c r="G45" s="411" t="s">
        <v>218</v>
      </c>
      <c r="H45" s="438" t="s">
        <v>219</v>
      </c>
      <c r="I45" s="430" t="str">
        <f t="shared" si="6"/>
        <v>Revised Cost</v>
      </c>
      <c r="J45" s="436">
        <v>0</v>
      </c>
      <c r="K45" s="436">
        <v>964</v>
      </c>
      <c r="L45" s="436">
        <v>964</v>
      </c>
      <c r="M45" s="437">
        <f t="shared" si="6"/>
        <v>0</v>
      </c>
    </row>
    <row r="46" spans="1:13" s="83" customFormat="1" x14ac:dyDescent="0.25">
      <c r="A46" s="82"/>
      <c r="B46" s="82"/>
      <c r="C46" s="410" t="str">
        <f t="shared" ref="C46:M46" si="7">C34</f>
        <v>29</v>
      </c>
      <c r="D46" s="411" t="str">
        <f t="shared" si="7"/>
        <v>03310</v>
      </c>
      <c r="E46" s="412" t="str">
        <f t="shared" si="7"/>
        <v>Buxheti Gjyqësor</v>
      </c>
      <c r="F46" s="204"/>
      <c r="G46" s="411" t="s">
        <v>218</v>
      </c>
      <c r="H46" s="438" t="s">
        <v>219</v>
      </c>
      <c r="I46" s="430" t="str">
        <f t="shared" si="7"/>
        <v>Unit Cost (Revised)</v>
      </c>
      <c r="J46" s="436">
        <f t="shared" si="7"/>
        <v>0</v>
      </c>
      <c r="K46" s="436">
        <v>964</v>
      </c>
      <c r="L46" s="436">
        <f>L45/L44</f>
        <v>964</v>
      </c>
      <c r="M46" s="437" t="e">
        <f t="shared" si="7"/>
        <v>#DIV/0!</v>
      </c>
    </row>
    <row r="47" spans="1:13" s="83" customFormat="1" x14ac:dyDescent="0.25">
      <c r="A47" s="82"/>
      <c r="B47" s="82"/>
      <c r="C47" s="410"/>
      <c r="D47" s="411"/>
      <c r="E47" s="412"/>
      <c r="F47" s="204"/>
      <c r="G47" s="411"/>
      <c r="H47" s="433" t="str">
        <f t="shared" ref="H47:M47" si="8">H35</f>
        <v>Deviacioni i planit të rishikuar për njësi gjate viteve</v>
      </c>
      <c r="I47" s="430"/>
      <c r="J47" s="436">
        <f t="shared" si="8"/>
        <v>0</v>
      </c>
      <c r="K47" s="436">
        <f t="shared" si="8"/>
        <v>0</v>
      </c>
      <c r="L47" s="436">
        <f>L46-K46</f>
        <v>0</v>
      </c>
      <c r="M47" s="437" t="e">
        <f t="shared" si="8"/>
        <v>#DIV/0!</v>
      </c>
    </row>
    <row r="48" spans="1:13" s="83" customFormat="1" x14ac:dyDescent="0.25">
      <c r="A48" s="82"/>
      <c r="B48" s="82"/>
      <c r="C48" s="410" t="str">
        <f t="shared" ref="C48:M48" si="9">C36</f>
        <v>29</v>
      </c>
      <c r="D48" s="411" t="str">
        <f t="shared" si="9"/>
        <v>03310</v>
      </c>
      <c r="E48" s="412" t="str">
        <f t="shared" si="9"/>
        <v>Buxheti Gjyqësor</v>
      </c>
      <c r="F48" s="204"/>
      <c r="G48" s="411" t="s">
        <v>218</v>
      </c>
      <c r="H48" s="438" t="s">
        <v>219</v>
      </c>
      <c r="I48" s="430" t="str">
        <f t="shared" si="9"/>
        <v>Actual Qty</v>
      </c>
      <c r="J48" s="436">
        <v>0</v>
      </c>
      <c r="K48" s="436">
        <v>1</v>
      </c>
      <c r="L48" s="436">
        <v>1</v>
      </c>
      <c r="M48" s="437">
        <f t="shared" si="9"/>
        <v>0</v>
      </c>
    </row>
    <row r="49" spans="1:13" s="83" customFormat="1" x14ac:dyDescent="0.25">
      <c r="A49" s="82"/>
      <c r="B49" s="82"/>
      <c r="C49" s="410" t="str">
        <f t="shared" ref="C49:M49" si="10">C37</f>
        <v>29</v>
      </c>
      <c r="D49" s="411" t="str">
        <f t="shared" si="10"/>
        <v>03310</v>
      </c>
      <c r="E49" s="412" t="str">
        <f>E37</f>
        <v>Buxheti Gjyqësor</v>
      </c>
      <c r="F49" s="204"/>
      <c r="G49" s="411" t="s">
        <v>218</v>
      </c>
      <c r="H49" s="438" t="s">
        <v>219</v>
      </c>
      <c r="I49" s="430" t="str">
        <f t="shared" si="10"/>
        <v>Actual Cost</v>
      </c>
      <c r="J49" s="436">
        <v>0</v>
      </c>
      <c r="K49" s="436">
        <v>840</v>
      </c>
      <c r="L49" s="436">
        <v>840</v>
      </c>
      <c r="M49" s="437">
        <f t="shared" si="10"/>
        <v>0</v>
      </c>
    </row>
    <row r="50" spans="1:13" s="83" customFormat="1" x14ac:dyDescent="0.25">
      <c r="A50" s="82"/>
      <c r="B50" s="82"/>
      <c r="C50" s="410" t="str">
        <f t="shared" ref="C50:M50" si="11">C38</f>
        <v>29</v>
      </c>
      <c r="D50" s="411" t="str">
        <f t="shared" si="11"/>
        <v>03310</v>
      </c>
      <c r="E50" s="412" t="str">
        <f t="shared" si="11"/>
        <v>Buxheti Gjyqësor</v>
      </c>
      <c r="F50" s="204"/>
      <c r="G50" s="411" t="s">
        <v>218</v>
      </c>
      <c r="H50" s="438" t="s">
        <v>219</v>
      </c>
      <c r="I50" s="430" t="str">
        <f t="shared" si="11"/>
        <v>Unit Cost (Actual)</v>
      </c>
      <c r="J50" s="436">
        <f t="shared" si="11"/>
        <v>0</v>
      </c>
      <c r="K50" s="436">
        <f t="shared" si="11"/>
        <v>0</v>
      </c>
      <c r="L50" s="436">
        <f>L49-K49</f>
        <v>0</v>
      </c>
      <c r="M50" s="437">
        <f t="shared" si="11"/>
        <v>0</v>
      </c>
    </row>
    <row r="51" spans="1:13" s="83" customFormat="1" ht="15.75" thickBot="1" x14ac:dyDescent="0.3">
      <c r="A51" s="82"/>
      <c r="B51" s="82"/>
      <c r="C51" s="439"/>
      <c r="D51" s="440"/>
      <c r="E51" s="441"/>
      <c r="F51" s="442"/>
      <c r="G51" s="440"/>
      <c r="H51" s="443" t="str">
        <f t="shared" ref="H51:M51" si="12">H39</f>
        <v>Deviacioni i kostos faktike për njësi gjate viteve</v>
      </c>
      <c r="I51" s="444"/>
      <c r="J51" s="445">
        <f t="shared" si="12"/>
        <v>0</v>
      </c>
      <c r="K51" s="445">
        <f t="shared" si="12"/>
        <v>0</v>
      </c>
      <c r="L51" s="445">
        <f>L50-K50</f>
        <v>0</v>
      </c>
      <c r="M51" s="446">
        <f t="shared" si="12"/>
        <v>0</v>
      </c>
    </row>
    <row r="52" spans="1:13" s="83" customFormat="1" ht="15.75" thickTop="1" x14ac:dyDescent="0.25">
      <c r="A52" s="82"/>
      <c r="B52" s="82"/>
      <c r="C52" s="447"/>
      <c r="D52" s="447"/>
      <c r="E52" s="448"/>
      <c r="F52" s="449"/>
      <c r="G52" s="447"/>
      <c r="H52" s="450"/>
      <c r="I52" s="451"/>
      <c r="J52" s="452"/>
      <c r="K52" s="452"/>
      <c r="L52" s="452"/>
      <c r="M52" s="452"/>
    </row>
    <row r="53" spans="1:13" s="83" customFormat="1" x14ac:dyDescent="0.25">
      <c r="A53" s="82"/>
      <c r="B53" s="453"/>
      <c r="C53" s="453"/>
      <c r="D53" s="453"/>
      <c r="E53" s="82"/>
      <c r="F53" s="82"/>
      <c r="G53" s="2"/>
      <c r="H53" s="2"/>
      <c r="I53" s="2"/>
      <c r="J53" s="2"/>
      <c r="K53" s="2"/>
      <c r="L53" s="2"/>
      <c r="M53" s="82"/>
    </row>
    <row r="54" spans="1:13" s="83" customFormat="1" ht="21.75" customHeight="1" x14ac:dyDescent="0.25">
      <c r="A54" s="82"/>
      <c r="B54" s="82"/>
      <c r="C54" s="82"/>
      <c r="D54" s="82"/>
      <c r="E54" s="454" t="s">
        <v>220</v>
      </c>
      <c r="F54" s="455" t="s">
        <v>35</v>
      </c>
      <c r="G54" s="456" t="str">
        <f>'Aneksi nr.3.1'!G20:H20</f>
        <v>Lefter  THOMARI</v>
      </c>
      <c r="H54" s="456"/>
      <c r="I54" s="454" t="s">
        <v>247</v>
      </c>
      <c r="J54" s="457" t="s">
        <v>35</v>
      </c>
      <c r="K54" s="458" t="s">
        <v>242</v>
      </c>
      <c r="L54" s="458"/>
      <c r="M54" s="458"/>
    </row>
    <row r="55" spans="1:13" s="83" customFormat="1" ht="43.5" customHeight="1" x14ac:dyDescent="0.25">
      <c r="A55" s="82"/>
      <c r="B55" s="82"/>
      <c r="C55" s="82"/>
      <c r="D55" s="82"/>
      <c r="E55" s="454"/>
      <c r="F55" s="455" t="s">
        <v>36</v>
      </c>
      <c r="G55" s="459"/>
      <c r="H55" s="459"/>
      <c r="I55" s="454"/>
      <c r="J55" s="457" t="s">
        <v>36</v>
      </c>
      <c r="K55" s="458"/>
      <c r="L55" s="458"/>
      <c r="M55" s="458"/>
    </row>
    <row r="56" spans="1:13" x14ac:dyDescent="0.25">
      <c r="A56" s="82"/>
      <c r="B56" s="82"/>
      <c r="C56" s="82"/>
      <c r="D56" s="82"/>
      <c r="E56" s="454"/>
      <c r="F56" s="455" t="s">
        <v>37</v>
      </c>
      <c r="G56" s="456" t="str">
        <f>'Aneksi nr.3.1'!G22:H22</f>
        <v>08.09.2025</v>
      </c>
      <c r="H56" s="456"/>
      <c r="I56" s="454"/>
      <c r="J56" s="457" t="s">
        <v>37</v>
      </c>
      <c r="K56" s="458" t="str">
        <f>G56</f>
        <v>08.09.2025</v>
      </c>
      <c r="L56" s="458"/>
      <c r="M56" s="458"/>
    </row>
    <row r="57" spans="1:13" x14ac:dyDescent="0.25">
      <c r="A57" s="2"/>
      <c r="B57" s="2"/>
      <c r="C57" s="254"/>
      <c r="D57" s="254"/>
      <c r="E57" s="2"/>
      <c r="F57" s="2"/>
    </row>
  </sheetData>
  <mergeCells count="13">
    <mergeCell ref="C1:H1"/>
    <mergeCell ref="C57:D57"/>
    <mergeCell ref="C2:M2"/>
    <mergeCell ref="A3:B3"/>
    <mergeCell ref="B53:D53"/>
    <mergeCell ref="E54:E56"/>
    <mergeCell ref="G54:H54"/>
    <mergeCell ref="G55:H55"/>
    <mergeCell ref="K54:M54"/>
    <mergeCell ref="K55:M55"/>
    <mergeCell ref="I54:I56"/>
    <mergeCell ref="G56:H56"/>
    <mergeCell ref="K56:M56"/>
  </mergeCells>
  <printOptions horizontalCentered="1"/>
  <pageMargins left="0" right="0" top="0" bottom="0" header="0" footer="0"/>
  <pageSetup paperSize="9" scale="65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K26"/>
  <sheetViews>
    <sheetView workbookViewId="0">
      <selection activeCell="Q8" sqref="Q8"/>
    </sheetView>
  </sheetViews>
  <sheetFormatPr defaultRowHeight="15" x14ac:dyDescent="0.25"/>
  <cols>
    <col min="1" max="1" width="3.28515625" style="4" customWidth="1"/>
    <col min="2" max="2" width="18.28515625" style="4" customWidth="1"/>
    <col min="3" max="3" width="45.85546875" style="4" customWidth="1"/>
    <col min="4" max="4" width="10.140625" style="4" customWidth="1"/>
    <col min="5" max="5" width="9.5703125" style="4" customWidth="1"/>
    <col min="6" max="6" width="12.28515625" style="4" customWidth="1"/>
    <col min="7" max="7" width="17.28515625" style="4" customWidth="1"/>
    <col min="8" max="8" width="13.28515625" style="4" customWidth="1"/>
    <col min="9" max="9" width="14.140625" style="4" customWidth="1"/>
    <col min="10" max="10" width="13.28515625" style="4" customWidth="1"/>
    <col min="11" max="11" width="12.28515625" style="4" customWidth="1"/>
    <col min="12" max="16384" width="9.140625" style="4"/>
  </cols>
  <sheetData>
    <row r="1" spans="1:11" x14ac:dyDescent="0.25">
      <c r="A1" s="2"/>
      <c r="B1" s="229" t="s">
        <v>239</v>
      </c>
      <c r="C1" s="229"/>
      <c r="D1" s="229"/>
      <c r="E1" s="229"/>
      <c r="F1" s="229"/>
      <c r="G1" s="229"/>
      <c r="H1" s="2"/>
      <c r="I1" s="2"/>
      <c r="J1" s="2"/>
      <c r="K1" s="2"/>
    </row>
    <row r="2" spans="1:11" ht="16.5" x14ac:dyDescent="0.25">
      <c r="A2" s="2"/>
      <c r="B2" s="469" t="s">
        <v>174</v>
      </c>
      <c r="C2" s="469"/>
      <c r="D2" s="469"/>
      <c r="E2" s="469"/>
      <c r="F2" s="469"/>
      <c r="G2" s="469"/>
      <c r="H2" s="469"/>
      <c r="I2" s="469"/>
      <c r="J2" s="469"/>
      <c r="K2" s="469"/>
    </row>
    <row r="3" spans="1:11" ht="17.25" thickBot="1" x14ac:dyDescent="0.3">
      <c r="A3" s="2"/>
      <c r="B3" s="470" t="str">
        <f>'Aneksi nr.1.1 (2)'!$C$3</f>
        <v>Periudha e Raportimit  Katërmujori II -2025</v>
      </c>
      <c r="C3" s="470"/>
      <c r="D3" s="470"/>
      <c r="E3" s="470"/>
      <c r="F3" s="470"/>
      <c r="G3" s="470"/>
      <c r="H3" s="470"/>
      <c r="I3" s="470"/>
      <c r="J3" s="470"/>
      <c r="K3" s="470"/>
    </row>
    <row r="4" spans="1:11" ht="15.75" thickTop="1" x14ac:dyDescent="0.25">
      <c r="A4" s="210"/>
      <c r="B4" s="471" t="s">
        <v>41</v>
      </c>
      <c r="C4" s="472"/>
      <c r="D4" s="472"/>
      <c r="E4" s="473" t="s">
        <v>175</v>
      </c>
      <c r="F4" s="473"/>
      <c r="G4" s="474"/>
      <c r="H4" s="474"/>
      <c r="I4" s="474"/>
      <c r="J4" s="474"/>
      <c r="K4" s="475"/>
    </row>
    <row r="5" spans="1:11" ht="15.75" thickBot="1" x14ac:dyDescent="0.3">
      <c r="A5" s="2"/>
      <c r="B5" s="502" t="s">
        <v>176</v>
      </c>
      <c r="C5" s="503"/>
      <c r="D5" s="503"/>
      <c r="E5" s="504" t="s">
        <v>63</v>
      </c>
      <c r="F5" s="504"/>
      <c r="G5" s="505"/>
      <c r="H5" s="505"/>
      <c r="I5" s="505"/>
      <c r="J5" s="505"/>
      <c r="K5" s="506"/>
    </row>
    <row r="6" spans="1:11" ht="50.25" thickTop="1" x14ac:dyDescent="0.25">
      <c r="A6" s="2"/>
      <c r="B6" s="499" t="s">
        <v>177</v>
      </c>
      <c r="C6" s="500"/>
      <c r="D6" s="500"/>
      <c r="E6" s="500"/>
      <c r="F6" s="500"/>
      <c r="G6" s="500"/>
      <c r="H6" s="500"/>
      <c r="I6" s="500"/>
      <c r="J6" s="500"/>
      <c r="K6" s="501"/>
    </row>
    <row r="7" spans="1:11" ht="16.5" x14ac:dyDescent="0.25">
      <c r="A7" s="2"/>
      <c r="B7" s="476" t="s">
        <v>178</v>
      </c>
      <c r="C7" s="383"/>
      <c r="D7" s="384" t="s">
        <v>179</v>
      </c>
      <c r="E7" s="384"/>
      <c r="F7" s="384"/>
      <c r="G7" s="384"/>
      <c r="H7" s="384"/>
      <c r="I7" s="384"/>
      <c r="J7" s="384"/>
      <c r="K7" s="477"/>
    </row>
    <row r="8" spans="1:11" ht="36" x14ac:dyDescent="0.25">
      <c r="A8" s="2"/>
      <c r="B8" s="478" t="s">
        <v>180</v>
      </c>
      <c r="C8" s="219" t="s">
        <v>181</v>
      </c>
      <c r="D8" s="220" t="s">
        <v>182</v>
      </c>
      <c r="E8" s="220" t="s">
        <v>183</v>
      </c>
      <c r="F8" s="220" t="s">
        <v>184</v>
      </c>
      <c r="G8" s="221" t="s">
        <v>234</v>
      </c>
      <c r="H8" s="221" t="s">
        <v>235</v>
      </c>
      <c r="I8" s="221" t="s">
        <v>185</v>
      </c>
      <c r="J8" s="220" t="s">
        <v>186</v>
      </c>
      <c r="K8" s="479" t="s">
        <v>187</v>
      </c>
    </row>
    <row r="9" spans="1:11" ht="16.5" x14ac:dyDescent="0.25">
      <c r="A9" s="2"/>
      <c r="B9" s="476" t="s">
        <v>188</v>
      </c>
      <c r="C9" s="383"/>
      <c r="D9" s="385"/>
      <c r="E9" s="385"/>
      <c r="F9" s="385"/>
      <c r="G9" s="385"/>
      <c r="H9" s="385"/>
      <c r="I9" s="385"/>
      <c r="J9" s="385"/>
      <c r="K9" s="480"/>
    </row>
    <row r="10" spans="1:11" ht="26.25" customHeight="1" x14ac:dyDescent="0.25">
      <c r="A10" s="2"/>
      <c r="B10" s="481" t="s">
        <v>189</v>
      </c>
      <c r="C10" s="381" t="s">
        <v>255</v>
      </c>
      <c r="D10" s="382"/>
      <c r="E10" s="382"/>
      <c r="F10" s="382"/>
      <c r="G10" s="382"/>
      <c r="H10" s="382"/>
      <c r="I10" s="382"/>
      <c r="J10" s="382"/>
      <c r="K10" s="482"/>
    </row>
    <row r="11" spans="1:11" ht="27" customHeight="1" x14ac:dyDescent="0.25">
      <c r="A11" s="2"/>
      <c r="B11" s="483"/>
      <c r="C11" s="222" t="s">
        <v>254</v>
      </c>
      <c r="D11" s="223"/>
      <c r="E11" s="224" t="s">
        <v>229</v>
      </c>
      <c r="F11" s="224">
        <v>43</v>
      </c>
      <c r="G11" s="224">
        <v>43</v>
      </c>
      <c r="H11" s="224">
        <v>43</v>
      </c>
      <c r="I11" s="224">
        <v>43</v>
      </c>
      <c r="J11" s="224">
        <f>G11-I11</f>
        <v>0</v>
      </c>
      <c r="K11" s="484"/>
    </row>
    <row r="12" spans="1:11" ht="23.25" customHeight="1" x14ac:dyDescent="0.25">
      <c r="A12" s="2"/>
      <c r="B12" s="483"/>
      <c r="C12" s="222" t="s">
        <v>256</v>
      </c>
      <c r="D12" s="223"/>
      <c r="E12" s="224" t="s">
        <v>230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484"/>
    </row>
    <row r="13" spans="1:11" ht="16.5" x14ac:dyDescent="0.25">
      <c r="A13" s="2"/>
      <c r="B13" s="485" t="s">
        <v>190</v>
      </c>
      <c r="C13" s="463"/>
      <c r="D13" s="386"/>
      <c r="E13" s="386"/>
      <c r="F13" s="386"/>
      <c r="G13" s="386"/>
      <c r="H13" s="386"/>
      <c r="I13" s="386"/>
      <c r="J13" s="386"/>
      <c r="K13" s="486"/>
    </row>
    <row r="14" spans="1:11" x14ac:dyDescent="0.25">
      <c r="A14" s="2"/>
      <c r="B14" s="487" t="s">
        <v>191</v>
      </c>
      <c r="C14" s="464" t="s">
        <v>192</v>
      </c>
      <c r="D14" s="462"/>
      <c r="E14" s="385"/>
      <c r="F14" s="385"/>
      <c r="G14" s="385"/>
      <c r="H14" s="385"/>
      <c r="I14" s="385"/>
      <c r="J14" s="385"/>
      <c r="K14" s="480"/>
    </row>
    <row r="15" spans="1:11" x14ac:dyDescent="0.25">
      <c r="A15" s="2"/>
      <c r="B15" s="488" t="s">
        <v>212</v>
      </c>
      <c r="C15" s="461" t="s">
        <v>253</v>
      </c>
      <c r="D15" s="465"/>
      <c r="E15" s="225" t="s">
        <v>227</v>
      </c>
      <c r="F15" s="226">
        <f>'Aneksi nr.3'!E11</f>
        <v>2645</v>
      </c>
      <c r="G15" s="227">
        <f>'Aneksi nr.3'!H11</f>
        <v>3000</v>
      </c>
      <c r="H15" s="227">
        <f>'Aneksi nr.3'!K11</f>
        <v>3000</v>
      </c>
      <c r="I15" s="228">
        <f>'Aneksi nr.3'!N11</f>
        <v>1400</v>
      </c>
      <c r="J15" s="227">
        <f t="shared" ref="J15:J21" si="0">SUM(H15-I15)</f>
        <v>1600</v>
      </c>
      <c r="K15" s="489">
        <f>SUM(I15/H15)</f>
        <v>0.46666666666666667</v>
      </c>
    </row>
    <row r="16" spans="1:11" x14ac:dyDescent="0.25">
      <c r="A16" s="2"/>
      <c r="B16" s="490"/>
      <c r="C16" s="163"/>
      <c r="D16" s="466"/>
      <c r="E16" s="225" t="s">
        <v>228</v>
      </c>
      <c r="F16" s="226">
        <f>'Aneksi nr.3'!F11</f>
        <v>61081</v>
      </c>
      <c r="G16" s="227">
        <f>'Aneksi nr.3'!I11</f>
        <v>67200</v>
      </c>
      <c r="H16" s="227">
        <f>'Aneksi nr.3'!L11</f>
        <v>67500</v>
      </c>
      <c r="I16" s="227">
        <f>'Aneksi nr.3'!O11</f>
        <v>40215</v>
      </c>
      <c r="J16" s="227">
        <f t="shared" si="0"/>
        <v>27285</v>
      </c>
      <c r="K16" s="489">
        <f>SUM(I16/H16)</f>
        <v>0.59577777777777774</v>
      </c>
    </row>
    <row r="17" spans="1:11" x14ac:dyDescent="0.25">
      <c r="A17" s="2"/>
      <c r="B17" s="491" t="str">
        <f>'Aneksi nr.3'!B12</f>
        <v>M290068</v>
      </c>
      <c r="C17" s="461" t="str">
        <f>'Aneksi nr.3'!C12</f>
        <v>Rikonstruksion objekti</v>
      </c>
      <c r="D17" s="467"/>
      <c r="E17" s="225" t="s">
        <v>227</v>
      </c>
      <c r="F17" s="226">
        <v>0</v>
      </c>
      <c r="G17" s="227">
        <v>0</v>
      </c>
      <c r="H17" s="227">
        <v>0</v>
      </c>
      <c r="I17" s="227">
        <v>0</v>
      </c>
      <c r="J17" s="227">
        <f t="shared" si="0"/>
        <v>0</v>
      </c>
      <c r="K17" s="489" t="e">
        <f t="shared" ref="K17:K21" si="1">SUM(I17/H17)</f>
        <v>#DIV/0!</v>
      </c>
    </row>
    <row r="18" spans="1:11" x14ac:dyDescent="0.25">
      <c r="A18" s="2"/>
      <c r="B18" s="490"/>
      <c r="C18" s="163"/>
      <c r="D18" s="466"/>
      <c r="E18" s="225" t="s">
        <v>228</v>
      </c>
      <c r="F18" s="226">
        <f>'Aneksi nr.3'!F12</f>
        <v>0</v>
      </c>
      <c r="G18" s="227">
        <v>0</v>
      </c>
      <c r="H18" s="227">
        <v>0</v>
      </c>
      <c r="I18" s="227">
        <v>0</v>
      </c>
      <c r="J18" s="227">
        <f t="shared" si="0"/>
        <v>0</v>
      </c>
      <c r="K18" s="489" t="e">
        <f t="shared" si="1"/>
        <v>#DIV/0!</v>
      </c>
    </row>
    <row r="19" spans="1:11" x14ac:dyDescent="0.25">
      <c r="A19" s="2"/>
      <c r="B19" s="490" t="str">
        <f>'Aneksi nr.3'!B13</f>
        <v>18AD801</v>
      </c>
      <c r="C19" s="163" t="str">
        <f>'Aneksi nr.3'!C13</f>
        <v>Paisje  sigurie</v>
      </c>
      <c r="D19" s="466"/>
      <c r="E19" s="225" t="s">
        <v>227</v>
      </c>
      <c r="F19" s="226">
        <v>0</v>
      </c>
      <c r="G19" s="227">
        <v>1</v>
      </c>
      <c r="H19" s="227">
        <v>1</v>
      </c>
      <c r="I19" s="227">
        <v>0</v>
      </c>
      <c r="J19" s="227">
        <f t="shared" si="0"/>
        <v>1</v>
      </c>
      <c r="K19" s="489">
        <f t="shared" si="1"/>
        <v>0</v>
      </c>
    </row>
    <row r="20" spans="1:11" x14ac:dyDescent="0.25">
      <c r="A20" s="2"/>
      <c r="B20" s="490"/>
      <c r="C20" s="163"/>
      <c r="D20" s="466"/>
      <c r="E20" s="225" t="s">
        <v>228</v>
      </c>
      <c r="F20" s="226">
        <v>0</v>
      </c>
      <c r="G20" s="227">
        <v>1000</v>
      </c>
      <c r="H20" s="227">
        <v>1000</v>
      </c>
      <c r="I20" s="227">
        <f>'Aneksi nr.3'!O13</f>
        <v>0</v>
      </c>
      <c r="J20" s="227">
        <v>0</v>
      </c>
      <c r="K20" s="489">
        <f t="shared" si="1"/>
        <v>0</v>
      </c>
    </row>
    <row r="21" spans="1:11" ht="15.75" thickBot="1" x14ac:dyDescent="0.3">
      <c r="A21" s="2"/>
      <c r="B21" s="492"/>
      <c r="C21" s="493"/>
      <c r="D21" s="494"/>
      <c r="E21" s="495"/>
      <c r="F21" s="496"/>
      <c r="G21" s="497"/>
      <c r="H21" s="497"/>
      <c r="I21" s="497">
        <v>0</v>
      </c>
      <c r="J21" s="497">
        <f t="shared" si="0"/>
        <v>0</v>
      </c>
      <c r="K21" s="498" t="e">
        <f t="shared" si="1"/>
        <v>#DIV/0!</v>
      </c>
    </row>
    <row r="22" spans="1:11" ht="15.75" thickTop="1" x14ac:dyDescent="0.25">
      <c r="A22" s="2"/>
      <c r="B22" s="453"/>
      <c r="C22" s="453"/>
      <c r="D22" s="453"/>
      <c r="E22" s="453"/>
      <c r="F22" s="453"/>
      <c r="G22" s="453"/>
      <c r="H22" s="453"/>
      <c r="I22" s="453"/>
      <c r="J22" s="453"/>
      <c r="K22" s="453"/>
    </row>
    <row r="23" spans="1:11" x14ac:dyDescent="0.25">
      <c r="A23" s="2"/>
      <c r="B23" s="468"/>
      <c r="C23" s="82"/>
      <c r="D23" s="82"/>
      <c r="E23" s="82"/>
      <c r="F23" s="82"/>
      <c r="G23" s="82"/>
      <c r="H23" s="82"/>
      <c r="I23" s="82"/>
      <c r="J23" s="82"/>
      <c r="K23" s="82"/>
    </row>
    <row r="24" spans="1:11" ht="15" customHeight="1" x14ac:dyDescent="0.25">
      <c r="A24" s="2"/>
      <c r="B24" s="2"/>
      <c r="C24" s="321" t="s">
        <v>243</v>
      </c>
      <c r="D24" s="211" t="s">
        <v>35</v>
      </c>
      <c r="E24" s="322" t="str">
        <f>'Aneksi 2.1'!$E$23</f>
        <v>Lefter  THOMARI</v>
      </c>
      <c r="F24" s="322"/>
      <c r="G24" s="323" t="s">
        <v>241</v>
      </c>
      <c r="H24" s="211" t="s">
        <v>35</v>
      </c>
      <c r="I24" s="325" t="s">
        <v>242</v>
      </c>
      <c r="J24" s="325"/>
      <c r="K24" s="325"/>
    </row>
    <row r="25" spans="1:11" ht="44.25" customHeight="1" x14ac:dyDescent="0.25">
      <c r="A25" s="2"/>
      <c r="B25" s="2"/>
      <c r="C25" s="321"/>
      <c r="D25" s="211" t="s">
        <v>36</v>
      </c>
      <c r="E25" s="326"/>
      <c r="F25" s="326"/>
      <c r="G25" s="323"/>
      <c r="H25" s="211" t="s">
        <v>36</v>
      </c>
      <c r="I25" s="326"/>
      <c r="J25" s="326"/>
      <c r="K25" s="326"/>
    </row>
    <row r="26" spans="1:11" ht="15.75" x14ac:dyDescent="0.25">
      <c r="A26" s="2"/>
      <c r="B26" s="2"/>
      <c r="C26" s="321"/>
      <c r="D26" s="211" t="s">
        <v>37</v>
      </c>
      <c r="E26" s="325" t="s">
        <v>238</v>
      </c>
      <c r="F26" s="325"/>
      <c r="G26" s="323"/>
      <c r="H26" s="211" t="s">
        <v>37</v>
      </c>
      <c r="I26" s="325" t="str">
        <f>E26</f>
        <v>08.09.2025</v>
      </c>
      <c r="J26" s="325"/>
      <c r="K26" s="325"/>
    </row>
  </sheetData>
  <mergeCells count="27">
    <mergeCell ref="C24:C26"/>
    <mergeCell ref="G24:G26"/>
    <mergeCell ref="E24:F24"/>
    <mergeCell ref="B13:C13"/>
    <mergeCell ref="D13:K13"/>
    <mergeCell ref="D14:K14"/>
    <mergeCell ref="B22:K22"/>
    <mergeCell ref="I24:K24"/>
    <mergeCell ref="E25:F25"/>
    <mergeCell ref="I25:K25"/>
    <mergeCell ref="E26:F26"/>
    <mergeCell ref="I26:K26"/>
    <mergeCell ref="B1:G1"/>
    <mergeCell ref="C10:K10"/>
    <mergeCell ref="B2:K2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9:C9"/>
    <mergeCell ref="D9:K9"/>
    <mergeCell ref="B3:K3"/>
  </mergeCells>
  <pageMargins left="0" right="0" top="0" bottom="0" header="0" footer="0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2025-11-06T10:13:40Z</dcterms:modified>
</cp:coreProperties>
</file>