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2030"/>
  </bookViews>
  <sheets>
    <sheet name="Aneksi nr.1" sheetId="2" r:id="rId1"/>
    <sheet name="Aneksi nr.1.1 (2)" sheetId="11" r:id="rId2"/>
    <sheet name="Aneksi nr.1.2" sheetId="15" r:id="rId3"/>
    <sheet name="Aneksi nr.2" sheetId="5" r:id="rId4"/>
    <sheet name="Aneksi 2.1" sheetId="12" r:id="rId5"/>
    <sheet name="Aneksi nr.3" sheetId="7" r:id="rId6"/>
    <sheet name="Aneksi nr.3.1" sheetId="8" r:id="rId7"/>
    <sheet name="Aneksi nr.3.2" sheetId="9" r:id="rId8"/>
    <sheet name="Aneksi nr.4" sheetId="10" r:id="rId9"/>
  </sheets>
  <definedNames>
    <definedName name="JR_PAGE_ANCHOR_0_1" localSheetId="0">'Aneksi nr.1'!$A$1</definedName>
    <definedName name="JR_PAGE_ANCHOR_0_1" localSheetId="1">'Aneksi nr.1.1 (2)'!$A$1</definedName>
    <definedName name="JR_PAGE_ANCHOR_0_1" localSheetId="2">'Aneksi nr.1.2'!$A$1</definedName>
    <definedName name="JR_PAGE_ANCHOR_0_1" localSheetId="3">'Aneksi nr.2'!$A$1</definedName>
    <definedName name="JR_PAGE_ANCHOR_0_1" localSheetId="5">'Aneksi nr.3'!$A$1</definedName>
    <definedName name="JR_PAGE_ANCHOR_0_1" localSheetId="6">'Aneksi nr.3.1'!$A$1</definedName>
    <definedName name="JR_PAGE_ANCHOR_0_1" localSheetId="7">'Aneksi nr.3.2'!$A$1</definedName>
    <definedName name="JR_PAGE_ANCHOR_0_1" localSheetId="8">'Aneksi nr.4'!$A$1</definedName>
    <definedName name="JR_PAGE_ANCHOR_0_1">#REF!</definedName>
  </definedNames>
  <calcPr calcId="162913"/>
</workbook>
</file>

<file path=xl/calcChain.xml><?xml version="1.0" encoding="utf-8"?>
<calcChain xmlns="http://schemas.openxmlformats.org/spreadsheetml/2006/main">
  <c r="I38" i="2" l="1"/>
  <c r="J11" i="10" l="1"/>
  <c r="O11" i="7"/>
  <c r="L11" i="7"/>
  <c r="I11" i="7"/>
  <c r="M32" i="5"/>
  <c r="M24" i="5"/>
  <c r="K6" i="15"/>
  <c r="J6" i="15"/>
  <c r="L9" i="11"/>
  <c r="K9" i="11"/>
  <c r="J9" i="11"/>
  <c r="L14" i="2"/>
  <c r="L12" i="2"/>
  <c r="E12" i="2"/>
  <c r="L35" i="2"/>
  <c r="L41" i="2" l="1"/>
  <c r="I41" i="2"/>
  <c r="I40" i="2"/>
  <c r="L14" i="7" l="1"/>
  <c r="I14" i="7"/>
  <c r="I28" i="10"/>
  <c r="G58" i="9"/>
  <c r="K58" i="9" s="1"/>
  <c r="K22" i="8"/>
  <c r="L20" i="7"/>
  <c r="I23" i="12"/>
  <c r="H55" i="5"/>
  <c r="K21" i="15"/>
  <c r="J22" i="11"/>
  <c r="I20" i="10" l="1"/>
  <c r="K20" i="10" s="1"/>
  <c r="I19" i="10"/>
  <c r="K19" i="10" s="1"/>
  <c r="H20" i="10"/>
  <c r="H19" i="10"/>
  <c r="G20" i="10"/>
  <c r="G19" i="10"/>
  <c r="F20" i="10"/>
  <c r="F19" i="10"/>
  <c r="C19" i="10"/>
  <c r="B19" i="10"/>
  <c r="K23" i="10"/>
  <c r="K17" i="10"/>
  <c r="K18" i="10"/>
  <c r="K21" i="10"/>
  <c r="K22" i="10"/>
  <c r="J20" i="10"/>
  <c r="J21" i="10"/>
  <c r="J22" i="10"/>
  <c r="F18" i="10"/>
  <c r="C17" i="10"/>
  <c r="B17" i="10"/>
  <c r="I15" i="10"/>
  <c r="H16" i="10"/>
  <c r="H15" i="10"/>
  <c r="G16" i="10"/>
  <c r="G15" i="10"/>
  <c r="F16" i="10"/>
  <c r="F15" i="10"/>
  <c r="L26" i="9"/>
  <c r="L51" i="9"/>
  <c r="L50" i="9"/>
  <c r="J19" i="10" l="1"/>
  <c r="L46" i="9"/>
  <c r="L47" i="9" s="1"/>
  <c r="L43" i="9"/>
  <c r="L42" i="9"/>
  <c r="E49" i="9"/>
  <c r="C40" i="9"/>
  <c r="D40" i="9"/>
  <c r="E40" i="9"/>
  <c r="I40" i="9"/>
  <c r="L40" i="9"/>
  <c r="M40" i="9"/>
  <c r="C41" i="9"/>
  <c r="D41" i="9"/>
  <c r="E41" i="9"/>
  <c r="I41" i="9"/>
  <c r="M41" i="9"/>
  <c r="C42" i="9"/>
  <c r="D42" i="9"/>
  <c r="E42" i="9"/>
  <c r="I42" i="9"/>
  <c r="M42" i="9"/>
  <c r="H43" i="9"/>
  <c r="J43" i="9"/>
  <c r="M43" i="9"/>
  <c r="C44" i="9"/>
  <c r="D44" i="9"/>
  <c r="E44" i="9"/>
  <c r="I44" i="9"/>
  <c r="M44" i="9"/>
  <c r="C45" i="9"/>
  <c r="D45" i="9"/>
  <c r="E45" i="9"/>
  <c r="I45" i="9"/>
  <c r="M45" i="9"/>
  <c r="C46" i="9"/>
  <c r="D46" i="9"/>
  <c r="E46" i="9"/>
  <c r="I46" i="9"/>
  <c r="J46" i="9"/>
  <c r="K46" i="9"/>
  <c r="M46" i="9"/>
  <c r="H47" i="9"/>
  <c r="J47" i="9"/>
  <c r="K47" i="9"/>
  <c r="M47" i="9"/>
  <c r="C48" i="9"/>
  <c r="D48" i="9"/>
  <c r="E48" i="9"/>
  <c r="I48" i="9"/>
  <c r="M48" i="9"/>
  <c r="C49" i="9"/>
  <c r="D49" i="9"/>
  <c r="I49" i="9"/>
  <c r="M49" i="9"/>
  <c r="C50" i="9"/>
  <c r="D50" i="9"/>
  <c r="E50" i="9"/>
  <c r="I50" i="9"/>
  <c r="J50" i="9"/>
  <c r="K50" i="9"/>
  <c r="M50" i="9"/>
  <c r="H51" i="9"/>
  <c r="J51" i="9"/>
  <c r="K51" i="9"/>
  <c r="M51" i="9"/>
  <c r="P12" i="7" l="1"/>
  <c r="P13" i="7"/>
  <c r="J12" i="7"/>
  <c r="J13" i="7"/>
  <c r="G12" i="7" l="1"/>
  <c r="G11" i="7"/>
  <c r="R12" i="7" l="1"/>
  <c r="M12" i="7"/>
  <c r="S12" i="7" s="1"/>
  <c r="Q12" i="7"/>
  <c r="F45" i="5"/>
  <c r="K45" i="5"/>
  <c r="H45" i="5"/>
  <c r="D45" i="5"/>
  <c r="D32" i="5" l="1"/>
  <c r="G15" i="2"/>
  <c r="G12" i="2"/>
  <c r="P9" i="8" l="1"/>
  <c r="P8" i="8" l="1"/>
  <c r="P7" i="8"/>
  <c r="O9" i="8"/>
  <c r="O8" i="8"/>
  <c r="O7" i="8"/>
  <c r="N9" i="8"/>
  <c r="N8" i="8"/>
  <c r="N7" i="8"/>
  <c r="L10" i="12"/>
  <c r="K10" i="12"/>
  <c r="J10" i="12"/>
  <c r="I10" i="12"/>
  <c r="L9" i="12"/>
  <c r="K9" i="12"/>
  <c r="J9" i="12"/>
  <c r="I9" i="12"/>
  <c r="I13" i="12" s="1"/>
  <c r="L8" i="12"/>
  <c r="K8" i="12"/>
  <c r="J8" i="12"/>
  <c r="I8" i="12"/>
  <c r="I12" i="12" s="1"/>
  <c r="K17" i="5" l="1"/>
  <c r="K16" i="5"/>
  <c r="K15" i="5"/>
  <c r="H24" i="5"/>
  <c r="H17" i="5"/>
  <c r="H16" i="5"/>
  <c r="H15" i="5"/>
  <c r="F24" i="5"/>
  <c r="F17" i="5"/>
  <c r="F16" i="5"/>
  <c r="F15" i="5"/>
  <c r="D21" i="5"/>
  <c r="D17" i="5"/>
  <c r="D16" i="5"/>
  <c r="D15" i="5"/>
  <c r="K7" i="15" l="1"/>
  <c r="L7" i="15"/>
  <c r="J7" i="15"/>
  <c r="L13" i="2"/>
  <c r="L15" i="2" s="1"/>
  <c r="E26" i="10" l="1"/>
  <c r="G20" i="8"/>
  <c r="G56" i="9" s="1"/>
  <c r="G18" i="7"/>
  <c r="L5" i="15"/>
  <c r="K5" i="15"/>
  <c r="J5" i="15"/>
  <c r="I5" i="15"/>
  <c r="C3" i="11"/>
  <c r="B3" i="10" s="1"/>
  <c r="J7" i="11"/>
  <c r="K7" i="11"/>
  <c r="L7" i="11"/>
  <c r="P7" i="11"/>
  <c r="Q7" i="11"/>
  <c r="J8" i="11"/>
  <c r="K8" i="11"/>
  <c r="L8" i="11"/>
  <c r="P8" i="11"/>
  <c r="Q8" i="11"/>
  <c r="P9" i="11"/>
  <c r="Q9" i="11"/>
  <c r="Q10" i="11"/>
  <c r="I11" i="11"/>
  <c r="J11" i="11"/>
  <c r="K11" i="11"/>
  <c r="L11" i="11"/>
  <c r="M11" i="11"/>
  <c r="N11" i="11"/>
  <c r="O11" i="11"/>
  <c r="P11" i="11"/>
  <c r="Q11" i="11"/>
  <c r="I12" i="11"/>
  <c r="J12" i="11"/>
  <c r="K12" i="11"/>
  <c r="L12" i="11"/>
  <c r="M12" i="11"/>
  <c r="N12" i="11"/>
  <c r="O12" i="11"/>
  <c r="P12" i="11"/>
  <c r="P15" i="11" s="1"/>
  <c r="J13" i="11"/>
  <c r="K13" i="11"/>
  <c r="K15" i="11" s="1"/>
  <c r="L13" i="11"/>
  <c r="L16" i="11" s="1"/>
  <c r="M13" i="11"/>
  <c r="N13" i="11"/>
  <c r="O13" i="11"/>
  <c r="I15" i="11"/>
  <c r="L15" i="11"/>
  <c r="M15" i="11"/>
  <c r="N15" i="11"/>
  <c r="O15" i="11"/>
  <c r="H16" i="11"/>
  <c r="I16" i="11"/>
  <c r="M16" i="11"/>
  <c r="N16" i="11"/>
  <c r="O16" i="11"/>
  <c r="P16" i="11"/>
  <c r="A4" i="12" l="1"/>
  <c r="C3" i="15"/>
  <c r="C3" i="8"/>
  <c r="Q12" i="11"/>
  <c r="B3" i="5"/>
  <c r="B3" i="7"/>
  <c r="K16" i="11"/>
  <c r="Q13" i="11"/>
  <c r="Q16" i="11" s="1"/>
  <c r="J16" i="11"/>
  <c r="J15" i="11"/>
  <c r="Q15" i="11" s="1"/>
  <c r="G13" i="2"/>
  <c r="M5" i="9" s="1"/>
  <c r="G35" i="2"/>
  <c r="P17" i="11" l="1"/>
  <c r="O17" i="11"/>
  <c r="N17" i="11"/>
  <c r="M17" i="11"/>
  <c r="I16" i="12" l="1"/>
  <c r="K7" i="8"/>
  <c r="L34" i="9" l="1"/>
  <c r="K26" i="9"/>
  <c r="M22" i="9" l="1"/>
  <c r="L22" i="9"/>
  <c r="M18" i="9"/>
  <c r="L18" i="9"/>
  <c r="K18" i="9"/>
  <c r="J18" i="9"/>
  <c r="K14" i="9"/>
  <c r="L14" i="9"/>
  <c r="J14" i="9"/>
  <c r="J10" i="9"/>
  <c r="K10" i="9"/>
  <c r="L10" i="9"/>
  <c r="J6" i="9"/>
  <c r="L6" i="9"/>
  <c r="K6" i="9"/>
  <c r="M6" i="9"/>
  <c r="K8" i="8"/>
  <c r="K9" i="8"/>
  <c r="K15" i="9" l="1"/>
  <c r="L7" i="9"/>
  <c r="L15" i="9"/>
  <c r="L19" i="9"/>
  <c r="M7" i="9"/>
  <c r="K19" i="9"/>
  <c r="L14" i="12"/>
  <c r="L13" i="12"/>
  <c r="L12" i="12"/>
  <c r="K14" i="12"/>
  <c r="K13" i="12"/>
  <c r="K12" i="12"/>
  <c r="J14" i="12"/>
  <c r="J13" i="12"/>
  <c r="J12" i="12"/>
  <c r="L35" i="9" l="1"/>
  <c r="Q13" i="7" l="1"/>
  <c r="K17" i="12"/>
  <c r="L17" i="12"/>
  <c r="J17" i="12"/>
  <c r="K16" i="12"/>
  <c r="L16" i="12"/>
  <c r="M16" i="12"/>
  <c r="N16" i="12"/>
  <c r="O16" i="12"/>
  <c r="J16" i="12"/>
  <c r="M43" i="5"/>
  <c r="M44" i="5"/>
  <c r="M42" i="5"/>
  <c r="N16" i="5"/>
  <c r="N17" i="5"/>
  <c r="N15" i="5"/>
  <c r="R5" i="15"/>
  <c r="O20" i="2" l="1"/>
  <c r="O19" i="2"/>
  <c r="O18" i="2"/>
  <c r="O27" i="2"/>
  <c r="L39" i="9" l="1"/>
  <c r="M39" i="9"/>
  <c r="L30" i="9" l="1"/>
  <c r="L23" i="9"/>
  <c r="L27" i="9" l="1"/>
  <c r="M27" i="9"/>
  <c r="K35" i="9"/>
  <c r="J30" i="9"/>
  <c r="K23" i="9"/>
  <c r="K27" i="9"/>
  <c r="K39" i="9"/>
  <c r="M34" i="9" l="1"/>
  <c r="M35" i="9" s="1"/>
  <c r="M30" i="9"/>
  <c r="M31" i="9" s="1"/>
  <c r="M23" i="9"/>
  <c r="M19" i="9"/>
  <c r="K30" i="9"/>
  <c r="K7" i="9"/>
  <c r="K11" i="9"/>
  <c r="K31" i="9" l="1"/>
  <c r="L31" i="9"/>
  <c r="L11" i="9"/>
  <c r="Q13" i="15" l="1"/>
  <c r="L13" i="15"/>
  <c r="K13" i="15"/>
  <c r="J13" i="15"/>
  <c r="I13" i="15"/>
  <c r="Q12" i="15"/>
  <c r="L12" i="15"/>
  <c r="K12" i="15"/>
  <c r="J12" i="15"/>
  <c r="I12" i="15"/>
  <c r="Q11" i="15"/>
  <c r="L11" i="15"/>
  <c r="K11" i="15"/>
  <c r="J11" i="15"/>
  <c r="I11" i="15"/>
  <c r="L10" i="15"/>
  <c r="K10" i="15"/>
  <c r="J10" i="15"/>
  <c r="I10" i="15"/>
  <c r="L9" i="15"/>
  <c r="K9" i="15"/>
  <c r="J9" i="15"/>
  <c r="I9" i="15"/>
  <c r="R6" i="15"/>
  <c r="R7" i="15"/>
  <c r="R8" i="15"/>
  <c r="R14" i="15"/>
  <c r="R13" i="15" l="1"/>
  <c r="R9" i="15"/>
  <c r="R12" i="15"/>
  <c r="R11" i="15"/>
  <c r="R10" i="15"/>
  <c r="J17" i="10"/>
  <c r="J18" i="10"/>
  <c r="J23" i="10"/>
  <c r="K15" i="10"/>
  <c r="J15" i="10"/>
  <c r="K10" i="8"/>
  <c r="K11" i="8"/>
  <c r="K12" i="8"/>
  <c r="K13" i="8"/>
  <c r="K14" i="8"/>
  <c r="K15" i="8"/>
  <c r="U18" i="8"/>
  <c r="U17" i="8"/>
  <c r="U16" i="8"/>
  <c r="P18" i="8"/>
  <c r="O18" i="8"/>
  <c r="N18" i="8"/>
  <c r="O17" i="8"/>
  <c r="P17" i="8"/>
  <c r="N17" i="8"/>
  <c r="O16" i="8"/>
  <c r="P16" i="8"/>
  <c r="N16" i="8"/>
  <c r="M18" i="8"/>
  <c r="M17" i="8"/>
  <c r="M16" i="8"/>
  <c r="M13" i="7"/>
  <c r="S13" i="7" s="1"/>
  <c r="M11" i="7"/>
  <c r="R13" i="7"/>
  <c r="J11" i="7"/>
  <c r="F14" i="7"/>
  <c r="J14" i="7"/>
  <c r="M14" i="7"/>
  <c r="N14" i="7"/>
  <c r="I17" i="12"/>
  <c r="R15" i="12"/>
  <c r="R14" i="12"/>
  <c r="P13" i="12"/>
  <c r="P12" i="12"/>
  <c r="R12" i="12" s="1"/>
  <c r="R11" i="12"/>
  <c r="R10" i="12"/>
  <c r="R9" i="12"/>
  <c r="R8" i="12"/>
  <c r="F39" i="5"/>
  <c r="F50" i="5" s="1"/>
  <c r="H39" i="5"/>
  <c r="K39" i="5"/>
  <c r="L45" i="5"/>
  <c r="L39" i="5" s="1"/>
  <c r="M45" i="5"/>
  <c r="M39" i="5" s="1"/>
  <c r="N45" i="5"/>
  <c r="N39" i="5" s="1"/>
  <c r="D39" i="5"/>
  <c r="J43" i="5"/>
  <c r="J45" i="5" s="1"/>
  <c r="J44" i="5"/>
  <c r="J42" i="5"/>
  <c r="J39" i="5" l="1"/>
  <c r="K18" i="8"/>
  <c r="K16" i="8"/>
  <c r="K17" i="8"/>
  <c r="P16" i="12"/>
  <c r="R16" i="12" s="1"/>
  <c r="R13" i="12"/>
  <c r="R17" i="12" s="1"/>
  <c r="M25" i="5"/>
  <c r="M29" i="5" s="1"/>
  <c r="F25" i="5"/>
  <c r="F29" i="5" s="1"/>
  <c r="H25" i="5"/>
  <c r="H29" i="5" s="1"/>
  <c r="I25" i="5"/>
  <c r="K25" i="5"/>
  <c r="K29" i="5" s="1"/>
  <c r="L25" i="5"/>
  <c r="L29" i="5" s="1"/>
  <c r="D25" i="5"/>
  <c r="D29" i="5" s="1"/>
  <c r="J24" i="5"/>
  <c r="J25" i="5" s="1"/>
  <c r="J29" i="5" s="1"/>
  <c r="F22" i="5"/>
  <c r="H22" i="5"/>
  <c r="K22" i="5"/>
  <c r="D22" i="5"/>
  <c r="D38" i="5" s="1"/>
  <c r="D36" i="5" s="1"/>
  <c r="D50" i="5" s="1"/>
  <c r="M16" i="5"/>
  <c r="M17" i="5"/>
  <c r="M18" i="5"/>
  <c r="M19" i="5"/>
  <c r="M20" i="5"/>
  <c r="M21" i="5"/>
  <c r="M15" i="5"/>
  <c r="J16" i="5"/>
  <c r="J17" i="5"/>
  <c r="J18" i="5"/>
  <c r="J19" i="5"/>
  <c r="J20" i="5"/>
  <c r="J21" i="5"/>
  <c r="J15" i="5"/>
  <c r="N30" i="2"/>
  <c r="N29" i="2"/>
  <c r="N27" i="2"/>
  <c r="N26" i="2"/>
  <c r="N19" i="2"/>
  <c r="N20" i="2"/>
  <c r="N21" i="2"/>
  <c r="N22" i="2"/>
  <c r="N23" i="2"/>
  <c r="N24" i="2"/>
  <c r="N18" i="2"/>
  <c r="L25" i="2"/>
  <c r="L33" i="2" s="1"/>
  <c r="K32" i="2"/>
  <c r="K30" i="2"/>
  <c r="K29" i="2"/>
  <c r="K27" i="2"/>
  <c r="K26" i="2"/>
  <c r="K19" i="2"/>
  <c r="K20" i="2"/>
  <c r="K21" i="2"/>
  <c r="K22" i="2"/>
  <c r="K23" i="2"/>
  <c r="K24" i="2"/>
  <c r="K18" i="2"/>
  <c r="I28" i="2"/>
  <c r="O28" i="2" s="1"/>
  <c r="I25" i="2"/>
  <c r="G28" i="2"/>
  <c r="G25" i="2"/>
  <c r="E32" i="2"/>
  <c r="E28" i="2"/>
  <c r="E25" i="2"/>
  <c r="M13" i="9" l="1"/>
  <c r="M14" i="9" s="1"/>
  <c r="M15" i="9" s="1"/>
  <c r="N28" i="2"/>
  <c r="N31" i="2"/>
  <c r="K30" i="5"/>
  <c r="K33" i="5" s="1"/>
  <c r="L17" i="5" s="1"/>
  <c r="H38" i="5"/>
  <c r="H36" i="5" s="1"/>
  <c r="H50" i="5" s="1"/>
  <c r="N22" i="5"/>
  <c r="J22" i="5"/>
  <c r="J38" i="5" s="1"/>
  <c r="J36" i="5" s="1"/>
  <c r="J50" i="5" s="1"/>
  <c r="F38" i="5"/>
  <c r="F36" i="5" s="1"/>
  <c r="F30" i="5"/>
  <c r="D30" i="5"/>
  <c r="E20" i="5"/>
  <c r="E18" i="5"/>
  <c r="E33" i="2"/>
  <c r="K38" i="5"/>
  <c r="K36" i="5" s="1"/>
  <c r="K50" i="5" s="1"/>
  <c r="M22" i="5"/>
  <c r="M38" i="5" s="1"/>
  <c r="M36" i="5" s="1"/>
  <c r="M50" i="5" s="1"/>
  <c r="H30" i="5"/>
  <c r="M33" i="2"/>
  <c r="I32" i="2"/>
  <c r="O32" i="2" s="1"/>
  <c r="G32" i="2"/>
  <c r="N25" i="2"/>
  <c r="O25" i="2"/>
  <c r="K25" i="2"/>
  <c r="K33" i="2" s="1"/>
  <c r="K35" i="2" s="1"/>
  <c r="I16" i="10" l="1"/>
  <c r="P11" i="7"/>
  <c r="O14" i="7"/>
  <c r="E35" i="2"/>
  <c r="F33" i="2" s="1"/>
  <c r="I33" i="2"/>
  <c r="N32" i="2"/>
  <c r="N33" i="2" s="1"/>
  <c r="N35" i="2" s="1"/>
  <c r="L15" i="5"/>
  <c r="N30" i="5"/>
  <c r="L22" i="5"/>
  <c r="L30" i="5" s="1"/>
  <c r="L16" i="5"/>
  <c r="N50" i="5"/>
  <c r="J30" i="5"/>
  <c r="J33" i="5" s="1"/>
  <c r="G17" i="5"/>
  <c r="G21" i="5"/>
  <c r="G24" i="5"/>
  <c r="G25" i="5" s="1"/>
  <c r="G29" i="5" s="1"/>
  <c r="F33" i="5"/>
  <c r="D33" i="5"/>
  <c r="E30" i="5" s="1"/>
  <c r="M30" i="5"/>
  <c r="M33" i="5" s="1"/>
  <c r="N38" i="5" s="1"/>
  <c r="N36" i="5" s="1"/>
  <c r="L38" i="5"/>
  <c r="L36" i="5" s="1"/>
  <c r="H33" i="5"/>
  <c r="N33" i="5" s="1"/>
  <c r="G33" i="2"/>
  <c r="F24" i="2"/>
  <c r="F25" i="2"/>
  <c r="F19" i="2"/>
  <c r="M20" i="2"/>
  <c r="M19" i="2"/>
  <c r="M18" i="2"/>
  <c r="M25" i="2"/>
  <c r="O33" i="2"/>
  <c r="J28" i="2"/>
  <c r="J20" i="2"/>
  <c r="J27" i="2"/>
  <c r="P14" i="7" l="1"/>
  <c r="Q11" i="7"/>
  <c r="R11" i="7"/>
  <c r="S11" i="7"/>
  <c r="J16" i="10"/>
  <c r="K16" i="10"/>
  <c r="J25" i="2"/>
  <c r="I35" i="2"/>
  <c r="I12" i="2"/>
  <c r="F28" i="2"/>
  <c r="F20" i="2"/>
  <c r="F18" i="2"/>
  <c r="F27" i="2"/>
  <c r="Q17" i="11"/>
  <c r="J18" i="2"/>
  <c r="J24" i="2"/>
  <c r="J32" i="2"/>
  <c r="J19" i="2"/>
  <c r="H32" i="2"/>
  <c r="H25" i="2"/>
  <c r="G15" i="5"/>
  <c r="G16" i="5"/>
  <c r="G39" i="5"/>
  <c r="G44" i="5"/>
  <c r="G42" i="5"/>
  <c r="G22" i="5"/>
  <c r="E42" i="5"/>
  <c r="E45" i="5" s="1"/>
  <c r="E39" i="5" s="1"/>
  <c r="E24" i="5"/>
  <c r="E25" i="5" s="1"/>
  <c r="E21" i="5"/>
  <c r="E29" i="5"/>
  <c r="E17" i="5"/>
  <c r="E15" i="5"/>
  <c r="E16" i="5"/>
  <c r="E22" i="5"/>
  <c r="E38" i="5" s="1"/>
  <c r="E36" i="5" s="1"/>
  <c r="I39" i="5"/>
  <c r="I44" i="5"/>
  <c r="I42" i="5"/>
  <c r="I15" i="5"/>
  <c r="I21" i="5"/>
  <c r="I17" i="5"/>
  <c r="I29" i="5"/>
  <c r="I16" i="5"/>
  <c r="I22" i="5"/>
  <c r="I38" i="5" s="1"/>
  <c r="I36" i="5" s="1"/>
  <c r="I30" i="5"/>
  <c r="H18" i="2"/>
  <c r="H27" i="2"/>
  <c r="H24" i="2"/>
  <c r="H20" i="2"/>
  <c r="H19" i="2"/>
  <c r="H28" i="2"/>
  <c r="F13" i="2"/>
  <c r="H33" i="2"/>
  <c r="H13" i="2"/>
  <c r="J13" i="2"/>
  <c r="M13" i="2"/>
  <c r="E13" i="2"/>
  <c r="E15" i="2" s="1"/>
  <c r="N12" i="2"/>
  <c r="K12" i="2"/>
  <c r="K13" i="2" s="1"/>
  <c r="R14" i="7" l="1"/>
  <c r="S14" i="7"/>
  <c r="Q14" i="7"/>
  <c r="I13" i="2"/>
  <c r="O12" i="2"/>
  <c r="O13" i="2" s="1"/>
  <c r="I45" i="5"/>
  <c r="G45" i="5"/>
  <c r="N13" i="2"/>
  <c r="I15" i="2" l="1"/>
  <c r="M9" i="9"/>
  <c r="M10" i="9" s="1"/>
  <c r="M11" i="9" s="1"/>
  <c r="J33" i="2"/>
  <c r="G30" i="5"/>
  <c r="G38" i="5"/>
  <c r="G36" i="5" s="1"/>
</calcChain>
</file>

<file path=xl/sharedStrings.xml><?xml version="1.0" encoding="utf-8"?>
<sst xmlns="http://schemas.openxmlformats.org/spreadsheetml/2006/main" count="787" uniqueCount="254">
  <si>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</si>
  <si>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</si>
  <si>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</si>
  <si>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</si>
  <si>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Periudha raportuese</t>
  </si>
  <si>
    <t>Buxheti</t>
  </si>
  <si>
    <t>Artikujt buxhetore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</si>
  <si>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</si>
  <si>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</si>
  <si>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</si>
  <si>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</si>
  <si>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</si>
  <si>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</si>
  <si>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</si>
  <si>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</si>
  <si>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</si>
  <si>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</si>
  <si>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</si>
  <si>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</si>
  <si>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</si>
  <si>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</si>
  <si>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</si>
  <si>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</si>
  <si>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</si>
  <si>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</si>
  <si>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</si>
  <si>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</si>
  <si>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</si>
  <si>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</si>
  <si>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</si>
  <si>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</si>
  <si>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</si>
  <si>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</si>
  <si>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Emri</t>
  </si>
  <si>
    <t>Firma</t>
  </si>
  <si>
    <t>Data</t>
  </si>
  <si>
    <t xml:space="preserve"> </t>
  </si>
  <si>
    <t>ANEKSI nr.1 Raporti Përmbledhës i Shpenzimeve të Ministrisë/Institucionit Buxhetor</t>
  </si>
  <si>
    <t>në/lekë</t>
  </si>
  <si>
    <t>Emri i Grupit</t>
  </si>
  <si>
    <t>Kodi i grupit</t>
  </si>
  <si>
    <t>EMËRTIME</t>
  </si>
  <si>
    <t>Shpenzimet e Ministrisë/Institucionit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</si>
  <si>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</si>
  <si>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</si>
  <si>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</si>
  <si>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</si>
  <si>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</si>
  <si>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</si>
  <si>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</si>
  <si>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</si>
  <si>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</si>
  <si>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</si>
  <si>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</si>
  <si>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</si>
  <si>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</si>
  <si>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</si>
  <si>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</si>
  <si>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</si>
  <si>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</si>
  <si>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</si>
  <si>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</si>
  <si>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</si>
  <si>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Shpenzimet sipas klasifikimit ekonomik</t>
  </si>
  <si>
    <t>Artikulli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</si>
  <si>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</si>
  <si>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</si>
  <si>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</si>
  <si>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</si>
  <si>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</si>
  <si>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</si>
  <si>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Kapitale të Patrupëzuara</t>
  </si>
  <si>
    <t>Kapitale të Trupëzuara</t>
  </si>
  <si>
    <t>Totali Shpenzime Kapitale</t>
  </si>
  <si>
    <t>Numri i punonjësve</t>
  </si>
  <si>
    <t>Emërtimi i Programit</t>
  </si>
  <si>
    <t>Tipi i Buxhetit</t>
  </si>
  <si>
    <t>ANEKSI nr. 2 Raporti mbi Ekzekutimin e Buxhetit në nivelin e Programit të Buxhetit</t>
  </si>
  <si>
    <t xml:space="preserve"> Emri i Grupit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</si>
  <si>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</si>
  <si>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</si>
  <si>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</si>
  <si>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</si>
  <si>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</si>
  <si>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</si>
  <si>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</si>
  <si>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</si>
  <si>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</si>
  <si>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</si>
  <si>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</si>
  <si>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</si>
  <si>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</si>
  <si>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</si>
  <si>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</si>
  <si>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</si>
  <si>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</si>
  <si>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</si>
  <si>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Totali Shpenzime për Investime</t>
  </si>
  <si>
    <t>RAPORTI 2/1  Shpenzimet e programit sipas kapitujve</t>
  </si>
  <si>
    <t>Shpenzime Kapitale të Patrupëzuara</t>
  </si>
  <si>
    <t>Shpenzime Kapitale të Trupëzuara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</si>
  <si>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</si>
  <si>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</si>
  <si>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</si>
  <si>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</si>
  <si>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</si>
  <si>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>ANEKSI nr.3 Raporti i performancës së produkteve të programit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</si>
  <si>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</si>
  <si>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</si>
  <si>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</si>
  <si>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</si>
  <si>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</si>
  <si>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</si>
  <si>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</si>
  <si>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</si>
  <si>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</si>
  <si>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</si>
  <si>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</si>
  <si>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</si>
  <si>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</si>
  <si>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</si>
  <si>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</si>
  <si>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</si>
  <si>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</si>
  <si>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</si>
  <si>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</si>
  <si>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</si>
  <si>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</si>
  <si>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</si>
  <si>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</si>
  <si>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</si>
  <si>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</si>
  <si>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</si>
  <si>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</si>
  <si>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</si>
  <si>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T</t>
  </si>
  <si>
    <t>Produktet e realizuara nga përdorimi i të ardhurave jashtë limitit (Nga kapitulli 06)</t>
  </si>
  <si>
    <t>Aneksi 3.1 Raporti i performancës së produkteve të programit sipas artikujve</t>
  </si>
  <si>
    <t>Kodi I Produktit</t>
  </si>
  <si>
    <t>Sasia</t>
  </si>
  <si>
    <t>Transferta për Buxhetet Familjare dhe Individët</t>
  </si>
  <si>
    <t>Totali i shpenzime buxhetore</t>
  </si>
  <si>
    <t>Aneksi 3.2  Deviacioni kostos për njësi në vite</t>
  </si>
  <si>
    <t>Line Ministry</t>
  </si>
  <si>
    <t>Program Code</t>
  </si>
  <si>
    <t>Program Meaning</t>
  </si>
  <si>
    <t>KPI Target Periodicit</t>
  </si>
  <si>
    <t>Output Code</t>
  </si>
  <si>
    <t>Output Meaning</t>
  </si>
  <si>
    <t>Type Title</t>
  </si>
  <si>
    <t>Target Qty</t>
  </si>
  <si>
    <t>Planned Cost</t>
  </si>
  <si>
    <t>Unit Cost (Planned)</t>
  </si>
  <si>
    <t>Deviacioni i planit fillestar për njësi gjatë viteve</t>
  </si>
  <si>
    <t>Revised Qty</t>
  </si>
  <si>
    <t>Revised Cost</t>
  </si>
  <si>
    <t>Unit Cost (Revised)</t>
  </si>
  <si>
    <t>Deviacioni i planit të rishikuar për njësi gjate viteve</t>
  </si>
  <si>
    <t>Actual Qty</t>
  </si>
  <si>
    <t>Actual Cost</t>
  </si>
  <si>
    <t>Unit Cost (Actual)</t>
  </si>
  <si>
    <t>Deviacioni i kostos faktike për njësi gjate viteve</t>
  </si>
  <si>
    <t>ANEKSI nr.4 Raporti i realizimit të treguesve të performances së programit</t>
  </si>
  <si>
    <t>Kodi i Grupit</t>
  </si>
  <si>
    <t>Emri i Programit</t>
  </si>
  <si>
    <t>Qëllimi i politikës së  programit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</si>
  <si>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</si>
  <si>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</si>
  <si>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</si>
  <si>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</si>
  <si>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</si>
  <si>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</si>
  <si>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</si>
  <si>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>Fakti 
i 
Periudhës/progresive</t>
  </si>
  <si>
    <t>Ndryshimi 
(Plan - Fakt)</t>
  </si>
  <si>
    <t>% e realizimit</t>
  </si>
  <si>
    <t>Objektivat e politikës së programit</t>
  </si>
  <si>
    <t xml:space="preserve">Objektivi </t>
  </si>
  <si>
    <t>Produktet</t>
  </si>
  <si>
    <t>Kodi i treguesit</t>
  </si>
  <si>
    <t>Emërtimi i treguesit</t>
  </si>
  <si>
    <t>Aneksi 1.2 "Shpenzimet Buxhetore në Total Programi dhe Total Ministrie/Institucioni Buxhetor"</t>
  </si>
  <si>
    <t>Kodi i Ministris</t>
  </si>
  <si>
    <t>Kodi i Programi</t>
  </si>
  <si>
    <t>Viti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</si>
  <si>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</si>
  <si>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</si>
  <si>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</si>
  <si>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</si>
  <si>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</si>
  <si>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</si>
  <si>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</si>
  <si>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</si>
  <si>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</si>
  <si>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Shpenzime faktike</t>
  </si>
  <si>
    <t>Total i Ministrisë/Institucionit</t>
  </si>
  <si>
    <t>Numri faktik</t>
  </si>
  <si>
    <t>Nëpunës Autorizues</t>
  </si>
  <si>
    <t>Viti paraardhës 2023</t>
  </si>
  <si>
    <t>Plani Fillestar
 Vjetor 
Viti 2024</t>
  </si>
  <si>
    <t>Plani Vjetor
 i Rishikuar
 Viti 2024</t>
  </si>
  <si>
    <t>Buxheti Vjetor 
Plan Fillestar 
Viti 2024</t>
  </si>
  <si>
    <t>Buxheti Vjetor 
Plan i Rishikuar 
Viti 2024</t>
  </si>
  <si>
    <t>29</t>
  </si>
  <si>
    <t>03310</t>
  </si>
  <si>
    <t>Buxheti Gjyqësor</t>
  </si>
  <si>
    <t>92902AA</t>
  </si>
  <si>
    <t>Çështje të gjykuara</t>
  </si>
  <si>
    <t>18AD801</t>
  </si>
  <si>
    <t>Mobilje dhe pajisje</t>
  </si>
  <si>
    <t>21AC401</t>
  </si>
  <si>
    <t>Blerje pajisje elektronike</t>
  </si>
  <si>
    <t>M290068</t>
  </si>
  <si>
    <t>Rikonstruksion</t>
  </si>
  <si>
    <t>Drejtuesi i Ekipit Menaxhues të Programit</t>
  </si>
  <si>
    <t>06</t>
  </si>
  <si>
    <t>Nga të ardhurat jashtë limitit</t>
  </si>
  <si>
    <t>Rikonstruksion objekti</t>
  </si>
  <si>
    <t>Mobileri dhe orendi zyre</t>
  </si>
  <si>
    <t>18AC401</t>
  </si>
  <si>
    <t>raste</t>
  </si>
  <si>
    <t>%</t>
  </si>
  <si>
    <t>Nr</t>
  </si>
  <si>
    <t xml:space="preserve">Firma </t>
  </si>
  <si>
    <t>15.01.2024</t>
  </si>
  <si>
    <t>Gjykata e Shkallës së Parë të Juridiksionit të Përgjithshëm Sarandë</t>
  </si>
  <si>
    <t>Periudha e Raportimit  Katërmujori III -2024</t>
  </si>
  <si>
    <t>Totali i Shpenzimeve buxhetore të Ministrisë (Kap 01,02,03,04,05,08,22)</t>
  </si>
  <si>
    <t>Shpenzime nga të Ardhurat Jashtë limitit (Kap 06)</t>
  </si>
  <si>
    <t>Totali Shpenzimeve të Ministrisë</t>
  </si>
  <si>
    <t>Trans për Buxh. Fam. &amp; Individ</t>
  </si>
  <si>
    <t>Nën-Totali Shpenzime Korrente</t>
  </si>
  <si>
    <t>Nën-Totali Shpenzime Kapitale me financim të brendshëm</t>
  </si>
  <si>
    <t>Nën-Totali Shpenzime Kapitale me financim të huaj</t>
  </si>
  <si>
    <t>Totali i Shpenz. Buxhetore të Ministrisë/Institucionit Buxhetor</t>
  </si>
  <si>
    <t>Totali (Korrente + Kapitale + Shpenz.nga të ardh.jashtë limti</t>
  </si>
  <si>
    <t>Nepunës Autorizues</t>
  </si>
  <si>
    <t>Lefter THOMARI</t>
  </si>
  <si>
    <t>Entiliano SPAHIU</t>
  </si>
  <si>
    <t>Ndryshimi në vlerë absolute</t>
  </si>
  <si>
    <t>Realizimi në %</t>
  </si>
  <si>
    <t>Nepunës Zbatues</t>
  </si>
  <si>
    <t>Numri i punonjësve në Total</t>
  </si>
  <si>
    <t>Lefter  THOMARI</t>
  </si>
  <si>
    <t>Të ardhura jashtë limitit</t>
  </si>
  <si>
    <t>Kërkesa të trajtuara</t>
  </si>
  <si>
    <t>NEpunës Zbatues</t>
  </si>
  <si>
    <t>Nepunësi Autorizues</t>
  </si>
  <si>
    <t>Rritja e nivelit të shërbimeve nëpërmjet rritjes së efektivitetit  konkret të shpenzimeve</t>
  </si>
  <si>
    <t>Përqindja e magjistrateve femra kundrejt totalit të magjistratëve</t>
  </si>
  <si>
    <t>Nr. i Grave në pozicione drejtuese</t>
  </si>
  <si>
    <t>Çëshjte të gjykuara</t>
  </si>
  <si>
    <t>Nr.çështje</t>
  </si>
  <si>
    <t>lekë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</si>
</sst>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0"/>
    <numFmt numFmtId="165" formatCode="_(* #,##0_);_(* \(#,##0\);_(* &quot;-&quot;??_);_(@_)"/>
  </numFmts>
  <fonts count="4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color rgb="FFC00000"/>
      <name val="Times New Roman"/>
      <family val="1"/>
    </font>
    <font>
      <b/>
      <sz val="9"/>
      <color rgb="FFC00000"/>
      <name val="Times New Roman"/>
      <family val="1"/>
    </font>
    <font>
      <b/>
      <sz val="7"/>
      <color rgb="FFC00000"/>
      <name val="Times New Roman"/>
      <family val="1"/>
    </font>
    <font>
      <b/>
      <sz val="10"/>
      <color rgb="FF080808"/>
      <name val="Times New Roman"/>
      <family val="1"/>
    </font>
    <font>
      <sz val="10"/>
      <color rgb="FF080808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C00000"/>
      <name val="Times New Roman"/>
      <family val="1"/>
    </font>
    <font>
      <b/>
      <sz val="12"/>
      <color rgb="FF080808"/>
      <name val="Times New Roman"/>
      <family val="1"/>
    </font>
    <font>
      <sz val="7"/>
      <color rgb="FF080808"/>
      <name val="Times New Roman"/>
      <family val="1"/>
    </font>
    <font>
      <sz val="12"/>
      <color rgb="FF080808"/>
      <name val="Times New Roman"/>
      <family val="1"/>
    </font>
    <font>
      <sz val="9"/>
      <color rgb="FF050505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50505"/>
      <name val="Times New Roman"/>
      <family val="1"/>
    </font>
    <font>
      <sz val="7"/>
      <color rgb="FF050505"/>
      <name val="Times New Roman"/>
      <family val="1"/>
    </font>
    <font>
      <sz val="10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0"/>
      <color rgb="FF050505"/>
      <name val="Times New Roman"/>
      <family val="1"/>
    </font>
    <font>
      <sz val="10"/>
      <color rgb="FF050505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8"/>
      <color rgb="FF000000"/>
      <name val="Arial"/>
      <family val="2"/>
    </font>
    <font>
      <b/>
      <sz val="9"/>
      <color rgb="FF080808"/>
      <name val="Times New Roman"/>
      <family val="1"/>
    </font>
    <font>
      <sz val="10"/>
      <color rgb="FF000000"/>
      <name val="Times"/>
      <family val="1"/>
    </font>
    <font>
      <b/>
      <sz val="13"/>
      <color rgb="FFC00000"/>
      <name val="Times New Roman"/>
      <family val="1"/>
    </font>
    <font>
      <b/>
      <sz val="13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13"/>
      <color rgb="FF050505"/>
      <name val="Times New Roman"/>
      <family val="1"/>
    </font>
    <font>
      <b/>
      <sz val="9"/>
      <color rgb="FF000000"/>
      <name val="Times New Roman"/>
      <family val="1"/>
    </font>
    <font>
      <b/>
      <sz val="13"/>
      <color rgb="FF080808"/>
      <name val="Times New Roman"/>
      <family val="1"/>
    </font>
    <font>
      <b/>
      <sz val="8"/>
      <color rgb="FF000000"/>
      <name val="Times New Roman"/>
      <family val="1"/>
    </font>
    <font>
      <i/>
      <sz val="10"/>
      <color rgb="FF000000"/>
      <name val="Times New Roman"/>
      <family val="1"/>
    </font>
    <font>
      <sz val="7"/>
      <color rgb="FF000000"/>
      <name val="Times New Roman"/>
      <family val="1"/>
    </font>
    <font>
      <b/>
      <i/>
      <sz val="10"/>
      <color rgb="FF002060"/>
      <name val="Times New Roman"/>
      <family val="1"/>
    </font>
    <font>
      <sz val="10"/>
      <color rgb="FF002060"/>
      <name val="Times New Roman"/>
      <family val="1"/>
    </font>
    <font>
      <b/>
      <sz val="10"/>
      <color theme="1"/>
      <name val="Times New Roman"/>
      <family val="1"/>
    </font>
    <font>
      <b/>
      <sz val="8"/>
      <color rgb="FF080808"/>
      <name val="Times New Roman"/>
      <family val="1"/>
    </font>
    <font>
      <sz val="8"/>
      <color rgb="FF080808"/>
      <name val="Times New Roman"/>
      <family val="1"/>
    </font>
    <font>
      <sz val="9"/>
      <color rgb="FF08080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FFFFFF"/>
      </patternFill>
    </fill>
    <fill>
      <patternFill patternType="solid">
        <fgColor rgb="FFE6E6E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/>
      <top style="double">
        <color rgb="FF000000"/>
      </top>
      <bottom/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indexed="64"/>
      </left>
      <right style="thin">
        <color rgb="FF050505"/>
      </right>
      <top style="thin">
        <color rgb="FF050505"/>
      </top>
      <bottom/>
      <diagonal/>
    </border>
    <border>
      <left style="thin">
        <color indexed="64"/>
      </left>
      <right style="thin">
        <color rgb="FF050505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50505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50505"/>
      </bottom>
      <diagonal/>
    </border>
    <border>
      <left/>
      <right style="thin">
        <color rgb="FF050505"/>
      </right>
      <top style="thin">
        <color indexed="64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50505"/>
      </right>
      <top style="double">
        <color rgb="FF000000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00000"/>
      </top>
      <bottom style="thin">
        <color rgb="FF050505"/>
      </bottom>
      <diagonal/>
    </border>
    <border>
      <left style="double">
        <color rgb="FF000000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00000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double">
        <color rgb="FF050505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50505"/>
      </top>
      <bottom style="double">
        <color rgb="FF000000"/>
      </bottom>
      <diagonal/>
    </border>
    <border>
      <left style="double">
        <color rgb="FF050505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uble">
        <color rgb="FF050505"/>
      </right>
      <top/>
      <bottom style="dotted">
        <color rgb="FF000000"/>
      </bottom>
      <diagonal/>
    </border>
    <border>
      <left style="dotted">
        <color rgb="FF000000"/>
      </left>
      <right style="double">
        <color rgb="FF050505"/>
      </right>
      <top style="dotted">
        <color rgb="FF000000"/>
      </top>
      <bottom style="dotted">
        <color rgb="FF000000"/>
      </bottom>
      <diagonal/>
    </border>
    <border>
      <left/>
      <right style="double">
        <color rgb="FF050505"/>
      </right>
      <top/>
      <bottom/>
      <diagonal/>
    </border>
    <border>
      <left style="double">
        <color rgb="FF050505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uble">
        <color rgb="FF050505"/>
      </right>
      <top style="dotted">
        <color rgb="FF000000"/>
      </top>
      <bottom/>
      <diagonal/>
    </border>
    <border>
      <left style="double">
        <color rgb="FF05050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rgb="FF050505"/>
      </right>
      <top style="hair">
        <color indexed="64"/>
      </top>
      <bottom style="hair">
        <color indexed="64"/>
      </bottom>
      <diagonal/>
    </border>
    <border>
      <left style="double">
        <color rgb="FF050505"/>
      </left>
      <right style="hair">
        <color indexed="64"/>
      </right>
      <top style="hair">
        <color indexed="64"/>
      </top>
      <bottom style="double">
        <color rgb="FF050505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rgb="FF050505"/>
      </bottom>
      <diagonal/>
    </border>
    <border>
      <left style="hair">
        <color indexed="64"/>
      </left>
      <right style="double">
        <color rgb="FF050505"/>
      </right>
      <top style="hair">
        <color indexed="64"/>
      </top>
      <bottom style="double">
        <color rgb="FF050505"/>
      </bottom>
      <diagonal/>
    </border>
    <border>
      <left style="double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tted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tted">
        <color rgb="FF000000"/>
      </bottom>
      <diagonal/>
    </border>
    <border>
      <left style="double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80808"/>
      </left>
      <right style="double">
        <color rgb="FF000000"/>
      </right>
      <top style="thin">
        <color rgb="FF080808"/>
      </top>
      <bottom style="thin">
        <color rgb="FF080808"/>
      </bottom>
      <diagonal/>
    </border>
    <border>
      <left style="dotted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uble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tted">
        <color rgb="FF000000"/>
      </top>
      <bottom style="double">
        <color rgb="FF000000"/>
      </bottom>
      <diagonal/>
    </border>
    <border>
      <left style="double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/>
      <top style="dotted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tted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50505"/>
      </right>
      <top/>
      <bottom style="hair">
        <color rgb="FF000000"/>
      </bottom>
      <diagonal/>
    </border>
    <border>
      <left style="hair">
        <color rgb="FF000000"/>
      </left>
      <right style="double">
        <color rgb="FF050505"/>
      </right>
      <top style="double">
        <color rgb="FF000000"/>
      </top>
      <bottom style="hair">
        <color rgb="FF000000"/>
      </bottom>
      <diagonal/>
    </border>
    <border>
      <left style="double">
        <color rgb="FF05050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50505"/>
      </right>
      <top style="double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00000"/>
      </right>
      <top style="thin">
        <color rgb="FF000000"/>
      </top>
      <bottom style="double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double">
        <color rgb="FF050505"/>
      </bottom>
      <diagonal/>
    </border>
    <border>
      <left style="double">
        <color rgb="FF050505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2" borderId="2"/>
  </cellStyleXfs>
  <cellXfs count="494">
    <xf numFmtId="0" fontId="0" fillId="0" borderId="0" xfId="0"/>
    <xf numFmtId="0" fontId="3" fillId="22" borderId="64" xfId="3" applyFont="1" applyFill="1" applyBorder="1" applyAlignment="1" applyProtection="1">
      <alignment horizontal="center"/>
      <protection locked="0"/>
    </xf>
    <xf numFmtId="0" fontId="4" fillId="22" borderId="2" xfId="3" applyNumberFormat="1" applyFont="1" applyFill="1" applyBorder="1" applyAlignment="1" applyProtection="1">
      <alignment wrapText="1"/>
      <protection locked="0"/>
    </xf>
    <xf numFmtId="0" fontId="5" fillId="22" borderId="2" xfId="3" applyNumberFormat="1" applyFont="1" applyFill="1" applyBorder="1" applyAlignment="1" applyProtection="1">
      <alignment horizontal="left" vertical="top"/>
    </xf>
    <xf numFmtId="0" fontId="4" fillId="22" borderId="2" xfId="3" applyFont="1"/>
    <xf numFmtId="0" fontId="8" fillId="23" borderId="15" xfId="3" applyNumberFormat="1" applyFont="1" applyFill="1" applyBorder="1" applyAlignment="1" applyProtection="1">
      <alignment horizontal="center" vertical="center" wrapText="1"/>
    </xf>
    <xf numFmtId="0" fontId="8" fillId="23" borderId="16" xfId="3" applyNumberFormat="1" applyFont="1" applyFill="1" applyBorder="1" applyAlignment="1" applyProtection="1">
      <alignment horizontal="center" vertical="center" wrapText="1"/>
    </xf>
    <xf numFmtId="0" fontId="8" fillId="23" borderId="17" xfId="3" applyNumberFormat="1" applyFont="1" applyFill="1" applyBorder="1" applyAlignment="1" applyProtection="1">
      <alignment horizontal="center" vertical="center" wrapText="1"/>
    </xf>
    <xf numFmtId="0" fontId="8" fillId="23" borderId="18" xfId="3" applyNumberFormat="1" applyFont="1" applyFill="1" applyBorder="1" applyAlignment="1" applyProtection="1">
      <alignment horizontal="center" vertical="center" wrapText="1"/>
    </xf>
    <xf numFmtId="0" fontId="8" fillId="23" borderId="19" xfId="3" applyNumberFormat="1" applyFont="1" applyFill="1" applyBorder="1" applyAlignment="1" applyProtection="1">
      <alignment horizontal="center" vertical="center" wrapText="1"/>
    </xf>
    <xf numFmtId="0" fontId="8" fillId="23" borderId="20" xfId="3" applyNumberFormat="1" applyFont="1" applyFill="1" applyBorder="1" applyAlignment="1" applyProtection="1">
      <alignment horizontal="center" vertical="center"/>
    </xf>
    <xf numFmtId="0" fontId="8" fillId="23" borderId="21" xfId="3" applyNumberFormat="1" applyFont="1" applyFill="1" applyBorder="1" applyAlignment="1" applyProtection="1">
      <alignment horizontal="center" vertical="center"/>
    </xf>
    <xf numFmtId="0" fontId="9" fillId="22" borderId="23" xfId="3" applyNumberFormat="1" applyFont="1" applyFill="1" applyBorder="1" applyAlignment="1" applyProtection="1">
      <alignment horizontal="center" vertical="center"/>
    </xf>
    <xf numFmtId="0" fontId="9" fillId="22" borderId="24" xfId="3" applyNumberFormat="1" applyFont="1" applyFill="1" applyBorder="1" applyAlignment="1" applyProtection="1">
      <alignment horizontal="center" vertical="center"/>
    </xf>
    <xf numFmtId="0" fontId="9" fillId="22" borderId="25" xfId="3" applyNumberFormat="1" applyFont="1" applyFill="1" applyBorder="1" applyAlignment="1" applyProtection="1">
      <alignment horizontal="center" vertical="center"/>
    </xf>
    <xf numFmtId="0" fontId="10" fillId="22" borderId="27" xfId="3" applyNumberFormat="1" applyFont="1" applyFill="1" applyBorder="1" applyAlignment="1" applyProtection="1">
      <alignment horizontal="center" vertical="center"/>
    </xf>
    <xf numFmtId="0" fontId="9" fillId="22" borderId="28" xfId="3" applyNumberFormat="1" applyFont="1" applyFill="1" applyBorder="1" applyAlignment="1" applyProtection="1">
      <alignment horizontal="center" vertical="center"/>
    </xf>
    <xf numFmtId="0" fontId="11" fillId="24" borderId="30" xfId="3" applyNumberFormat="1" applyFont="1" applyFill="1" applyBorder="1" applyAlignment="1" applyProtection="1">
      <alignment horizontal="left" vertical="center" wrapText="1"/>
    </xf>
    <xf numFmtId="3" fontId="11" fillId="24" borderId="30" xfId="3" applyNumberFormat="1" applyFont="1" applyFill="1" applyBorder="1" applyAlignment="1" applyProtection="1">
      <alignment horizontal="right" vertical="center"/>
    </xf>
    <xf numFmtId="9" fontId="11" fillId="24" borderId="30" xfId="2" applyFont="1" applyFill="1" applyBorder="1" applyAlignment="1" applyProtection="1">
      <alignment horizontal="right" vertical="center"/>
    </xf>
    <xf numFmtId="9" fontId="11" fillId="24" borderId="31" xfId="2" applyFont="1" applyFill="1" applyBorder="1" applyAlignment="1" applyProtection="1">
      <alignment horizontal="right" vertical="center"/>
    </xf>
    <xf numFmtId="0" fontId="12" fillId="24" borderId="30" xfId="3" applyNumberFormat="1" applyFont="1" applyFill="1" applyBorder="1" applyAlignment="1" applyProtection="1">
      <alignment horizontal="left" vertical="center" wrapText="1"/>
    </xf>
    <xf numFmtId="3" fontId="12" fillId="24" borderId="30" xfId="3" applyNumberFormat="1" applyFont="1" applyFill="1" applyBorder="1" applyAlignment="1" applyProtection="1">
      <alignment horizontal="right" vertical="center"/>
    </xf>
    <xf numFmtId="9" fontId="12" fillId="24" borderId="30" xfId="2" applyFont="1" applyFill="1" applyBorder="1" applyAlignment="1" applyProtection="1">
      <alignment horizontal="right" vertical="center"/>
    </xf>
    <xf numFmtId="4" fontId="12" fillId="24" borderId="30" xfId="3" applyNumberFormat="1" applyFont="1" applyFill="1" applyBorder="1" applyAlignment="1" applyProtection="1">
      <alignment horizontal="right" vertical="center"/>
    </xf>
    <xf numFmtId="3" fontId="12" fillId="24" borderId="31" xfId="3" applyNumberFormat="1" applyFont="1" applyFill="1" applyBorder="1" applyAlignment="1" applyProtection="1">
      <alignment horizontal="right" vertical="center"/>
    </xf>
    <xf numFmtId="0" fontId="9" fillId="22" borderId="33" xfId="3" applyNumberFormat="1" applyFont="1" applyFill="1" applyBorder="1" applyAlignment="1" applyProtection="1">
      <alignment horizontal="center" vertical="center"/>
    </xf>
    <xf numFmtId="0" fontId="9" fillId="22" borderId="34" xfId="3" applyNumberFormat="1" applyFont="1" applyFill="1" applyBorder="1" applyAlignment="1" applyProtection="1">
      <alignment horizontal="center" vertical="center"/>
    </xf>
    <xf numFmtId="0" fontId="9" fillId="22" borderId="35" xfId="3" applyNumberFormat="1" applyFont="1" applyFill="1" applyBorder="1" applyAlignment="1" applyProtection="1">
      <alignment horizontal="center" vertical="center"/>
    </xf>
    <xf numFmtId="0" fontId="11" fillId="24" borderId="8" xfId="3" applyNumberFormat="1" applyFont="1" applyFill="1" applyBorder="1" applyAlignment="1" applyProtection="1">
      <alignment horizontal="left" vertical="center" wrapText="1"/>
    </xf>
    <xf numFmtId="3" fontId="11" fillId="24" borderId="8" xfId="3" applyNumberFormat="1" applyFont="1" applyFill="1" applyBorder="1" applyAlignment="1" applyProtection="1">
      <alignment horizontal="right" vertical="center"/>
    </xf>
    <xf numFmtId="9" fontId="11" fillId="24" borderId="8" xfId="2" applyFont="1" applyFill="1" applyBorder="1" applyAlignment="1" applyProtection="1">
      <alignment horizontal="right" vertical="center"/>
    </xf>
    <xf numFmtId="4" fontId="11" fillId="24" borderId="8" xfId="3" applyNumberFormat="1" applyFont="1" applyFill="1" applyBorder="1" applyAlignment="1" applyProtection="1">
      <alignment horizontal="right" vertical="center"/>
    </xf>
    <xf numFmtId="165" fontId="11" fillId="24" borderId="8" xfId="1" applyNumberFormat="1" applyFont="1" applyFill="1" applyBorder="1" applyAlignment="1" applyProtection="1">
      <alignment horizontal="right" vertical="center"/>
    </xf>
    <xf numFmtId="0" fontId="12" fillId="24" borderId="8" xfId="3" applyNumberFormat="1" applyFont="1" applyFill="1" applyBorder="1" applyAlignment="1" applyProtection="1">
      <alignment horizontal="left" vertical="center" wrapText="1"/>
    </xf>
    <xf numFmtId="4" fontId="12" fillId="24" borderId="8" xfId="3" applyNumberFormat="1" applyFont="1" applyFill="1" applyBorder="1" applyAlignment="1" applyProtection="1">
      <alignment horizontal="right" vertical="center"/>
    </xf>
    <xf numFmtId="9" fontId="12" fillId="24" borderId="8" xfId="2" applyFont="1" applyFill="1" applyBorder="1" applyAlignment="1" applyProtection="1">
      <alignment horizontal="right" vertical="center"/>
    </xf>
    <xf numFmtId="3" fontId="12" fillId="24" borderId="8" xfId="3" applyNumberFormat="1" applyFont="1" applyFill="1" applyBorder="1" applyAlignment="1" applyProtection="1">
      <alignment horizontal="right" vertical="center"/>
    </xf>
    <xf numFmtId="165" fontId="12" fillId="24" borderId="8" xfId="1" applyNumberFormat="1" applyFont="1" applyFill="1" applyBorder="1" applyAlignment="1" applyProtection="1">
      <alignment horizontal="right" vertical="center"/>
    </xf>
    <xf numFmtId="0" fontId="13" fillId="23" borderId="37" xfId="3" applyNumberFormat="1" applyFont="1" applyFill="1" applyBorder="1" applyAlignment="1" applyProtection="1">
      <alignment horizontal="center" vertical="center"/>
    </xf>
    <xf numFmtId="0" fontId="13" fillId="23" borderId="37" xfId="3" applyNumberFormat="1" applyFont="1" applyFill="1" applyBorder="1" applyAlignment="1" applyProtection="1">
      <alignment horizontal="right" vertical="center"/>
    </xf>
    <xf numFmtId="0" fontId="11" fillId="23" borderId="37" xfId="3" applyNumberFormat="1" applyFont="1" applyFill="1" applyBorder="1" applyAlignment="1" applyProtection="1">
      <alignment horizontal="right" vertical="center"/>
    </xf>
    <xf numFmtId="0" fontId="5" fillId="22" borderId="2" xfId="3" applyNumberFormat="1" applyFont="1" applyFill="1" applyBorder="1" applyAlignment="1" applyProtection="1">
      <alignment horizontal="left" vertical="top"/>
    </xf>
    <xf numFmtId="0" fontId="4" fillId="2" borderId="0" xfId="0" applyNumberFormat="1" applyFont="1" applyFill="1" applyBorder="1" applyAlignment="1" applyProtection="1">
      <alignment wrapText="1"/>
      <protection locked="0"/>
    </xf>
    <xf numFmtId="0" fontId="4" fillId="0" borderId="0" xfId="0" applyFont="1"/>
    <xf numFmtId="0" fontId="21" fillId="2" borderId="0" xfId="0" applyNumberFormat="1" applyFont="1" applyFill="1" applyBorder="1" applyAlignment="1" applyProtection="1">
      <alignment wrapText="1"/>
      <protection locked="0"/>
    </xf>
    <xf numFmtId="3" fontId="4" fillId="0" borderId="0" xfId="0" applyNumberFormat="1" applyFont="1"/>
    <xf numFmtId="0" fontId="18" fillId="22" borderId="2" xfId="3" applyNumberFormat="1" applyFont="1" applyFill="1" applyBorder="1" applyAlignment="1" applyProtection="1">
      <alignment horizontal="center" vertical="top"/>
    </xf>
    <xf numFmtId="0" fontId="19" fillId="22" borderId="65" xfId="3" applyNumberFormat="1" applyFont="1" applyFill="1" applyBorder="1" applyAlignment="1" applyProtection="1">
      <alignment horizontal="center" vertical="center" wrapText="1"/>
    </xf>
    <xf numFmtId="0" fontId="19" fillId="22" borderId="66" xfId="3" applyNumberFormat="1" applyFont="1" applyFill="1" applyBorder="1" applyAlignment="1" applyProtection="1">
      <alignment horizontal="center" vertical="center" wrapText="1"/>
    </xf>
    <xf numFmtId="0" fontId="19" fillId="22" borderId="67" xfId="3" applyNumberFormat="1" applyFont="1" applyFill="1" applyBorder="1" applyAlignment="1" applyProtection="1">
      <alignment horizontal="center" vertical="center"/>
    </xf>
    <xf numFmtId="0" fontId="11" fillId="22" borderId="7" xfId="3" applyNumberFormat="1" applyFont="1" applyFill="1" applyBorder="1" applyAlignment="1" applyProtection="1">
      <alignment horizontal="center" vertical="center"/>
    </xf>
    <xf numFmtId="0" fontId="11" fillId="22" borderId="8" xfId="3" applyNumberFormat="1" applyFont="1" applyFill="1" applyBorder="1" applyAlignment="1" applyProtection="1">
      <alignment horizontal="center" vertical="center"/>
    </xf>
    <xf numFmtId="0" fontId="11" fillId="22" borderId="8" xfId="3" applyNumberFormat="1" applyFont="1" applyFill="1" applyBorder="1" applyAlignment="1" applyProtection="1">
      <alignment horizontal="left" vertical="center"/>
    </xf>
    <xf numFmtId="3" fontId="11" fillId="22" borderId="8" xfId="3" applyNumberFormat="1" applyFont="1" applyFill="1" applyBorder="1" applyAlignment="1" applyProtection="1">
      <alignment horizontal="right" vertical="center"/>
    </xf>
    <xf numFmtId="3" fontId="11" fillId="22" borderId="9" xfId="3" applyNumberFormat="1" applyFont="1" applyFill="1" applyBorder="1" applyAlignment="1" applyProtection="1">
      <alignment horizontal="right" vertical="center"/>
    </xf>
    <xf numFmtId="9" fontId="11" fillId="22" borderId="8" xfId="2" applyFont="1" applyFill="1" applyBorder="1" applyAlignment="1" applyProtection="1">
      <alignment horizontal="right" vertical="center"/>
    </xf>
    <xf numFmtId="9" fontId="11" fillId="22" borderId="9" xfId="2" applyFont="1" applyFill="1" applyBorder="1" applyAlignment="1" applyProtection="1">
      <alignment horizontal="right" vertical="center"/>
    </xf>
    <xf numFmtId="0" fontId="16" fillId="22" borderId="6" xfId="3" applyNumberFormat="1" applyFont="1" applyFill="1" applyBorder="1" applyAlignment="1" applyProtection="1">
      <alignment horizontal="left" vertical="center"/>
    </xf>
    <xf numFmtId="0" fontId="7" fillId="23" borderId="38" xfId="3" applyNumberFormat="1" applyFont="1" applyFill="1" applyBorder="1" applyAlignment="1" applyProtection="1">
      <alignment horizontal="left" vertical="center"/>
    </xf>
    <xf numFmtId="0" fontId="8" fillId="23" borderId="41" xfId="3" applyNumberFormat="1" applyFont="1" applyFill="1" applyBorder="1" applyAlignment="1" applyProtection="1">
      <alignment horizontal="right" vertical="center"/>
    </xf>
    <xf numFmtId="164" fontId="8" fillId="23" borderId="42" xfId="3" applyNumberFormat="1" applyFont="1" applyFill="1" applyBorder="1" applyAlignment="1" applyProtection="1">
      <alignment horizontal="left" vertical="center"/>
    </xf>
    <xf numFmtId="0" fontId="11" fillId="24" borderId="8" xfId="3" applyNumberFormat="1" applyFont="1" applyFill="1" applyBorder="1" applyAlignment="1" applyProtection="1">
      <alignment horizontal="left" vertical="center"/>
    </xf>
    <xf numFmtId="0" fontId="12" fillId="24" borderId="8" xfId="3" applyNumberFormat="1" applyFont="1" applyFill="1" applyBorder="1" applyAlignment="1" applyProtection="1">
      <alignment horizontal="left" vertical="center"/>
    </xf>
    <xf numFmtId="0" fontId="13" fillId="24" borderId="8" xfId="3" applyNumberFormat="1" applyFont="1" applyFill="1" applyBorder="1" applyAlignment="1" applyProtection="1">
      <alignment horizontal="left" vertical="center"/>
    </xf>
    <xf numFmtId="4" fontId="13" fillId="24" borderId="8" xfId="3" applyNumberFormat="1" applyFont="1" applyFill="1" applyBorder="1" applyAlignment="1" applyProtection="1">
      <alignment horizontal="right" vertical="center"/>
    </xf>
    <xf numFmtId="9" fontId="13" fillId="24" borderId="8" xfId="2" applyFont="1" applyFill="1" applyBorder="1" applyAlignment="1" applyProtection="1">
      <alignment horizontal="right" vertical="center"/>
    </xf>
    <xf numFmtId="0" fontId="13" fillId="24" borderId="8" xfId="3" applyNumberFormat="1" applyFont="1" applyFill="1" applyBorder="1" applyAlignment="1" applyProtection="1">
      <alignment horizontal="left" vertical="center" wrapText="1"/>
    </xf>
    <xf numFmtId="0" fontId="21" fillId="22" borderId="63" xfId="0" applyFont="1" applyFill="1" applyBorder="1" applyAlignment="1">
      <alignment vertical="center" wrapText="1"/>
    </xf>
    <xf numFmtId="0" fontId="16" fillId="22" borderId="75" xfId="3" applyNumberFormat="1" applyFont="1" applyFill="1" applyBorder="1" applyAlignment="1" applyProtection="1">
      <alignment horizontal="left" vertical="center"/>
    </xf>
    <xf numFmtId="0" fontId="15" fillId="22" borderId="2" xfId="3" applyNumberFormat="1" applyFont="1" applyFill="1" applyBorder="1" applyAlignment="1" applyProtection="1">
      <alignment horizontal="left" vertical="center"/>
    </xf>
    <xf numFmtId="0" fontId="19" fillId="22" borderId="2" xfId="3" applyNumberFormat="1" applyFont="1" applyFill="1" applyBorder="1" applyAlignment="1" applyProtection="1">
      <alignment horizontal="left" vertical="center"/>
    </xf>
    <xf numFmtId="0" fontId="24" fillId="22" borderId="4" xfId="3" applyNumberFormat="1" applyFont="1" applyFill="1" applyBorder="1" applyAlignment="1" applyProtection="1">
      <alignment horizontal="center" vertical="center" wrapText="1"/>
    </xf>
    <xf numFmtId="0" fontId="24" fillId="22" borderId="6" xfId="3" applyNumberFormat="1" applyFont="1" applyFill="1" applyBorder="1" applyAlignment="1" applyProtection="1">
      <alignment horizontal="center" vertical="center" wrapText="1"/>
    </xf>
    <xf numFmtId="0" fontId="25" fillId="22" borderId="6" xfId="3" applyNumberFormat="1" applyFont="1" applyFill="1" applyBorder="1" applyAlignment="1" applyProtection="1">
      <alignment horizontal="center" vertical="center" wrapText="1"/>
    </xf>
    <xf numFmtId="0" fontId="11" fillId="22" borderId="8" xfId="3" applyNumberFormat="1" applyFont="1" applyFill="1" applyBorder="1" applyAlignment="1" applyProtection="1">
      <alignment horizontal="left" vertical="center" wrapText="1"/>
    </xf>
    <xf numFmtId="0" fontId="7" fillId="23" borderId="10" xfId="3" applyNumberFormat="1" applyFont="1" applyFill="1" applyBorder="1" applyAlignment="1" applyProtection="1">
      <alignment horizontal="left" vertical="center" wrapText="1"/>
    </xf>
    <xf numFmtId="0" fontId="7" fillId="23" borderId="11" xfId="3" applyNumberFormat="1" applyFont="1" applyFill="1" applyBorder="1" applyAlignment="1" applyProtection="1">
      <alignment horizontal="left" vertical="center" wrapText="1"/>
    </xf>
    <xf numFmtId="0" fontId="7" fillId="23" borderId="38" xfId="3" applyNumberFormat="1" applyFont="1" applyFill="1" applyBorder="1" applyAlignment="1" applyProtection="1">
      <alignment horizontal="left" vertical="center" wrapText="1"/>
    </xf>
    <xf numFmtId="0" fontId="7" fillId="23" borderId="39" xfId="3" applyNumberFormat="1" applyFont="1" applyFill="1" applyBorder="1" applyAlignment="1" applyProtection="1">
      <alignment horizontal="left" vertical="center" wrapText="1"/>
    </xf>
    <xf numFmtId="0" fontId="8" fillId="23" borderId="47" xfId="3" applyNumberFormat="1" applyFont="1" applyFill="1" applyBorder="1" applyAlignment="1" applyProtection="1">
      <alignment horizontal="center" vertical="center" wrapText="1"/>
    </xf>
    <xf numFmtId="0" fontId="8" fillId="23" borderId="48" xfId="3" applyNumberFormat="1" applyFont="1" applyFill="1" applyBorder="1" applyAlignment="1" applyProtection="1">
      <alignment horizontal="center" vertical="center" wrapText="1"/>
    </xf>
    <xf numFmtId="0" fontId="8" fillId="23" borderId="49" xfId="3" applyNumberFormat="1" applyFont="1" applyFill="1" applyBorder="1" applyAlignment="1" applyProtection="1">
      <alignment horizontal="center" vertical="center" wrapText="1"/>
    </xf>
    <xf numFmtId="0" fontId="8" fillId="23" borderId="13" xfId="3" applyNumberFormat="1" applyFont="1" applyFill="1" applyBorder="1" applyAlignment="1" applyProtection="1">
      <alignment horizontal="center" vertical="center"/>
    </xf>
    <xf numFmtId="0" fontId="9" fillId="22" borderId="50" xfId="3" applyNumberFormat="1" applyFont="1" applyFill="1" applyBorder="1" applyAlignment="1" applyProtection="1">
      <alignment horizontal="center" vertical="center"/>
    </xf>
    <xf numFmtId="165" fontId="11" fillId="22" borderId="8" xfId="1" applyNumberFormat="1" applyFont="1" applyFill="1" applyBorder="1" applyAlignment="1" applyProtection="1">
      <alignment horizontal="right" vertical="center"/>
    </xf>
    <xf numFmtId="0" fontId="11" fillId="22" borderId="8" xfId="3" applyNumberFormat="1" applyFont="1" applyFill="1" applyBorder="1" applyAlignment="1" applyProtection="1">
      <alignment horizontal="right" vertical="center"/>
    </xf>
    <xf numFmtId="3" fontId="11" fillId="22" borderId="9" xfId="3" applyNumberFormat="1" applyFont="1" applyFill="1" applyBorder="1" applyAlignment="1" applyProtection="1">
      <alignment horizontal="right" vertical="center" wrapText="1"/>
    </xf>
    <xf numFmtId="165" fontId="9" fillId="22" borderId="24" xfId="1" applyNumberFormat="1" applyFont="1" applyFill="1" applyBorder="1" applyAlignment="1" applyProtection="1">
      <alignment horizontal="center" vertical="center"/>
    </xf>
    <xf numFmtId="0" fontId="11" fillId="22" borderId="61" xfId="3" applyNumberFormat="1" applyFont="1" applyFill="1" applyBorder="1" applyAlignment="1" applyProtection="1">
      <alignment vertical="center" wrapText="1"/>
    </xf>
    <xf numFmtId="0" fontId="11" fillId="22" borderId="62" xfId="3" applyNumberFormat="1" applyFont="1" applyFill="1" applyBorder="1" applyAlignment="1" applyProtection="1">
      <alignment vertical="center" wrapText="1"/>
    </xf>
    <xf numFmtId="0" fontId="4" fillId="0" borderId="2" xfId="3" applyNumberFormat="1" applyFont="1" applyFill="1" applyBorder="1" applyAlignment="1" applyProtection="1">
      <alignment wrapText="1"/>
      <protection locked="0"/>
    </xf>
    <xf numFmtId="164" fontId="19" fillId="22" borderId="4" xfId="3" applyNumberFormat="1" applyFont="1" applyFill="1" applyBorder="1" applyAlignment="1" applyProtection="1">
      <alignment horizontal="center" vertical="center" wrapText="1"/>
    </xf>
    <xf numFmtId="0" fontId="19" fillId="0" borderId="79" xfId="3" applyNumberFormat="1" applyFont="1" applyFill="1" applyBorder="1" applyAlignment="1" applyProtection="1">
      <alignment horizontal="center" vertical="center" wrapText="1"/>
    </xf>
    <xf numFmtId="0" fontId="11" fillId="22" borderId="51" xfId="3" applyNumberFormat="1" applyFont="1" applyFill="1" applyBorder="1" applyAlignment="1" applyProtection="1">
      <alignment horizontal="center" vertical="center"/>
    </xf>
    <xf numFmtId="0" fontId="4" fillId="0" borderId="2" xfId="3" applyFont="1" applyFill="1"/>
    <xf numFmtId="0" fontId="5" fillId="22" borderId="2" xfId="3" applyNumberFormat="1" applyFont="1" applyFill="1" applyBorder="1" applyAlignment="1" applyProtection="1">
      <alignment horizontal="left" vertical="top"/>
    </xf>
    <xf numFmtId="0" fontId="26" fillId="23" borderId="37" xfId="3" applyNumberFormat="1" applyFont="1" applyFill="1" applyBorder="1" applyAlignment="1" applyProtection="1">
      <alignment horizontal="right" vertical="center"/>
    </xf>
    <xf numFmtId="0" fontId="27" fillId="23" borderId="37" xfId="3" applyNumberFormat="1" applyFont="1" applyFill="1" applyBorder="1" applyAlignment="1" applyProtection="1">
      <alignment horizontal="right" vertical="center"/>
    </xf>
    <xf numFmtId="0" fontId="1" fillId="24" borderId="51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wrapText="1"/>
      <protection locked="0"/>
    </xf>
    <xf numFmtId="0" fontId="11" fillId="15" borderId="2" xfId="0" applyNumberFormat="1" applyFont="1" applyFill="1" applyBorder="1" applyAlignment="1" applyProtection="1">
      <alignment horizontal="center" vertical="center"/>
    </xf>
    <xf numFmtId="0" fontId="21" fillId="2" borderId="2" xfId="0" applyNumberFormat="1" applyFont="1" applyFill="1" applyBorder="1" applyAlignment="1" applyProtection="1">
      <alignment wrapText="1"/>
      <protection locked="0"/>
    </xf>
    <xf numFmtId="0" fontId="11" fillId="15" borderId="83" xfId="0" applyNumberFormat="1" applyFont="1" applyFill="1" applyBorder="1" applyAlignment="1" applyProtection="1">
      <alignment horizontal="center" vertical="center"/>
    </xf>
    <xf numFmtId="0" fontId="11" fillId="16" borderId="77" xfId="0" applyNumberFormat="1" applyFont="1" applyFill="1" applyBorder="1" applyAlignment="1" applyProtection="1">
      <alignment horizontal="center" vertical="center"/>
    </xf>
    <xf numFmtId="0" fontId="11" fillId="17" borderId="77" xfId="0" applyNumberFormat="1" applyFont="1" applyFill="1" applyBorder="1" applyAlignment="1" applyProtection="1">
      <alignment horizontal="left" vertical="center" wrapText="1"/>
    </xf>
    <xf numFmtId="0" fontId="11" fillId="18" borderId="77" xfId="0" applyNumberFormat="1" applyFont="1" applyFill="1" applyBorder="1" applyAlignment="1" applyProtection="1">
      <alignment horizontal="left" vertical="center"/>
    </xf>
    <xf numFmtId="3" fontId="11" fillId="19" borderId="77" xfId="0" applyNumberFormat="1" applyFont="1" applyFill="1" applyBorder="1" applyAlignment="1" applyProtection="1">
      <alignment horizontal="right" vertical="center"/>
    </xf>
    <xf numFmtId="9" fontId="11" fillId="19" borderId="77" xfId="2" applyFont="1" applyFill="1" applyBorder="1" applyAlignment="1" applyProtection="1">
      <alignment horizontal="right" vertical="center"/>
    </xf>
    <xf numFmtId="9" fontId="11" fillId="20" borderId="77" xfId="2" applyFont="1" applyFill="1" applyBorder="1" applyAlignment="1" applyProtection="1">
      <alignment horizontal="right" vertical="center"/>
    </xf>
    <xf numFmtId="0" fontId="21" fillId="2" borderId="77" xfId="0" applyNumberFormat="1" applyFont="1" applyFill="1" applyBorder="1" applyAlignment="1" applyProtection="1">
      <alignment wrapText="1"/>
      <protection locked="0"/>
    </xf>
    <xf numFmtId="0" fontId="19" fillId="10" borderId="77" xfId="0" applyNumberFormat="1" applyFont="1" applyFill="1" applyBorder="1" applyAlignment="1" applyProtection="1">
      <alignment horizontal="center" vertical="center"/>
    </xf>
    <xf numFmtId="0" fontId="19" fillId="11" borderId="77" xfId="0" applyNumberFormat="1" applyFont="1" applyFill="1" applyBorder="1" applyAlignment="1" applyProtection="1">
      <alignment horizontal="center" vertical="center"/>
    </xf>
    <xf numFmtId="0" fontId="19" fillId="12" borderId="77" xfId="0" applyNumberFormat="1" applyFont="1" applyFill="1" applyBorder="1" applyAlignment="1" applyProtection="1">
      <alignment horizontal="center" vertical="center" wrapText="1"/>
    </xf>
    <xf numFmtId="0" fontId="20" fillId="13" borderId="77" xfId="0" applyNumberFormat="1" applyFont="1" applyFill="1" applyBorder="1" applyAlignment="1" applyProtection="1">
      <alignment horizontal="center" vertical="center" wrapText="1"/>
    </xf>
    <xf numFmtId="0" fontId="19" fillId="14" borderId="77" xfId="0" applyNumberFormat="1" applyFont="1" applyFill="1" applyBorder="1" applyAlignment="1" applyProtection="1">
      <alignment horizontal="center" vertical="center" wrapText="1"/>
    </xf>
    <xf numFmtId="0" fontId="11" fillId="15" borderId="77" xfId="0" applyNumberFormat="1" applyFont="1" applyFill="1" applyBorder="1" applyAlignment="1" applyProtection="1">
      <alignment horizontal="center" vertical="center"/>
    </xf>
    <xf numFmtId="0" fontId="16" fillId="22" borderId="77" xfId="0" applyNumberFormat="1" applyFont="1" applyFill="1" applyBorder="1" applyAlignment="1" applyProtection="1">
      <alignment horizontal="left" vertical="center"/>
    </xf>
    <xf numFmtId="0" fontId="25" fillId="22" borderId="4" xfId="3" applyNumberFormat="1" applyFont="1" applyFill="1" applyBorder="1" applyAlignment="1" applyProtection="1">
      <alignment horizontal="center" vertical="center" wrapText="1"/>
    </xf>
    <xf numFmtId="0" fontId="11" fillId="24" borderId="7" xfId="3" applyNumberFormat="1" applyFont="1" applyFill="1" applyBorder="1" applyAlignment="1" applyProtection="1">
      <alignment horizontal="center" vertical="center"/>
    </xf>
    <xf numFmtId="3" fontId="11" fillId="22" borderId="8" xfId="3" applyNumberFormat="1" applyFont="1" applyFill="1" applyBorder="1" applyAlignment="1" applyProtection="1">
      <alignment horizontal="right" vertical="center"/>
    </xf>
    <xf numFmtId="3" fontId="11" fillId="22" borderId="8" xfId="3" applyNumberFormat="1" applyFont="1" applyFill="1" applyBorder="1" applyAlignment="1" applyProtection="1">
      <alignment horizontal="right" vertical="center"/>
    </xf>
    <xf numFmtId="43" fontId="11" fillId="22" borderId="8" xfId="1" applyNumberFormat="1" applyFont="1" applyFill="1" applyBorder="1" applyAlignment="1" applyProtection="1">
      <alignment horizontal="right" vertical="center"/>
    </xf>
    <xf numFmtId="3" fontId="11" fillId="27" borderId="8" xfId="3" applyNumberFormat="1" applyFont="1" applyFill="1" applyBorder="1" applyAlignment="1" applyProtection="1">
      <alignment horizontal="right" vertical="center"/>
    </xf>
    <xf numFmtId="3" fontId="12" fillId="27" borderId="30" xfId="3" applyNumberFormat="1" applyFont="1" applyFill="1" applyBorder="1" applyAlignment="1" applyProtection="1">
      <alignment horizontal="right" vertical="center"/>
    </xf>
    <xf numFmtId="4" fontId="12" fillId="27" borderId="8" xfId="3" applyNumberFormat="1" applyFont="1" applyFill="1" applyBorder="1" applyAlignment="1" applyProtection="1">
      <alignment horizontal="right" vertical="center"/>
    </xf>
    <xf numFmtId="0" fontId="14" fillId="22" borderId="74" xfId="3" applyNumberFormat="1" applyFont="1" applyFill="1" applyBorder="1" applyAlignment="1" applyProtection="1">
      <alignment vertical="center"/>
    </xf>
    <xf numFmtId="0" fontId="16" fillId="22" borderId="77" xfId="3" applyNumberFormat="1" applyFont="1" applyFill="1" applyBorder="1" applyAlignment="1" applyProtection="1">
      <alignment vertical="center"/>
    </xf>
    <xf numFmtId="0" fontId="15" fillId="22" borderId="103" xfId="3" applyNumberFormat="1" applyFont="1" applyFill="1" applyBorder="1" applyAlignment="1" applyProtection="1">
      <alignment horizontal="left" vertical="center"/>
    </xf>
    <xf numFmtId="0" fontId="4" fillId="22" borderId="2" xfId="3" applyFont="1" applyBorder="1"/>
    <xf numFmtId="0" fontId="5" fillId="22" borderId="2" xfId="3" applyNumberFormat="1" applyFont="1" applyFill="1" applyBorder="1" applyAlignment="1" applyProtection="1">
      <alignment horizontal="left" vertical="top"/>
    </xf>
    <xf numFmtId="0" fontId="16" fillId="22" borderId="6" xfId="3" applyNumberFormat="1" applyFont="1" applyFill="1" applyBorder="1" applyAlignment="1" applyProtection="1">
      <alignment horizontal="left" vertical="center"/>
    </xf>
    <xf numFmtId="3" fontId="11" fillId="22" borderId="8" xfId="3" applyNumberFormat="1" applyFont="1" applyFill="1" applyBorder="1" applyAlignment="1" applyProtection="1">
      <alignment horizontal="right" vertical="center"/>
    </xf>
    <xf numFmtId="0" fontId="19" fillId="22" borderId="3" xfId="3" applyNumberFormat="1" applyFont="1" applyFill="1" applyBorder="1" applyAlignment="1" applyProtection="1">
      <alignment horizontal="center" vertical="center" wrapText="1"/>
    </xf>
    <xf numFmtId="0" fontId="19" fillId="22" borderId="4" xfId="3" applyNumberFormat="1" applyFont="1" applyFill="1" applyBorder="1" applyAlignment="1" applyProtection="1">
      <alignment horizontal="center" vertical="center" wrapText="1"/>
    </xf>
    <xf numFmtId="0" fontId="19" fillId="22" borderId="4" xfId="3" applyNumberFormat="1" applyFont="1" applyFill="1" applyBorder="1" applyAlignment="1" applyProtection="1">
      <alignment horizontal="center" vertical="center"/>
    </xf>
    <xf numFmtId="0" fontId="19" fillId="22" borderId="6" xfId="3" applyNumberFormat="1" applyFont="1" applyFill="1" applyBorder="1" applyAlignment="1" applyProtection="1">
      <alignment horizontal="center" vertical="center"/>
    </xf>
    <xf numFmtId="0" fontId="20" fillId="22" borderId="6" xfId="3" applyNumberFormat="1" applyFont="1" applyFill="1" applyBorder="1" applyAlignment="1" applyProtection="1">
      <alignment horizontal="center" vertical="center" wrapText="1"/>
    </xf>
    <xf numFmtId="0" fontId="11" fillId="22" borderId="8" xfId="3" applyNumberFormat="1" applyFont="1" applyFill="1" applyBorder="1" applyAlignment="1" applyProtection="1">
      <alignment horizontal="left" vertical="center" wrapText="1"/>
    </xf>
    <xf numFmtId="0" fontId="10" fillId="22" borderId="26" xfId="3" applyNumberFormat="1" applyFont="1" applyFill="1" applyBorder="1" applyAlignment="1" applyProtection="1">
      <alignment horizontal="center" vertical="center"/>
    </xf>
    <xf numFmtId="0" fontId="8" fillId="23" borderId="14" xfId="3" applyNumberFormat="1" applyFont="1" applyFill="1" applyBorder="1" applyAlignment="1" applyProtection="1">
      <alignment horizontal="center" vertical="center"/>
    </xf>
    <xf numFmtId="0" fontId="8" fillId="23" borderId="14" xfId="3" applyNumberFormat="1" applyFont="1" applyFill="1" applyBorder="1" applyAlignment="1" applyProtection="1">
      <alignment horizontal="center" vertical="center" wrapText="1"/>
    </xf>
    <xf numFmtId="3" fontId="11" fillId="22" borderId="8" xfId="3" applyNumberFormat="1" applyFont="1" applyFill="1" applyBorder="1" applyAlignment="1" applyProtection="1">
      <alignment horizontal="right" vertical="center"/>
    </xf>
    <xf numFmtId="0" fontId="19" fillId="22" borderId="66" xfId="3" applyNumberFormat="1" applyFont="1" applyFill="1" applyBorder="1" applyAlignment="1" applyProtection="1">
      <alignment horizontal="center" vertical="center"/>
    </xf>
    <xf numFmtId="0" fontId="19" fillId="22" borderId="4" xfId="3" applyNumberFormat="1" applyFont="1" applyFill="1" applyBorder="1" applyAlignment="1" applyProtection="1">
      <alignment horizontal="center" vertical="center" wrapText="1"/>
    </xf>
    <xf numFmtId="0" fontId="5" fillId="22" borderId="7" xfId="0" applyNumberFormat="1" applyFont="1" applyFill="1" applyBorder="1" applyAlignment="1" applyProtection="1">
      <alignment horizontal="center" vertical="center"/>
    </xf>
    <xf numFmtId="0" fontId="5" fillId="22" borderId="8" xfId="0" applyNumberFormat="1" applyFont="1" applyFill="1" applyBorder="1" applyAlignment="1" applyProtection="1">
      <alignment horizontal="center" vertical="center"/>
    </xf>
    <xf numFmtId="0" fontId="30" fillId="24" borderId="30" xfId="0" applyNumberFormat="1" applyFont="1" applyFill="1" applyBorder="1" applyAlignment="1" applyProtection="1">
      <alignment horizontal="left" vertical="center" wrapText="1"/>
    </xf>
    <xf numFmtId="0" fontId="5" fillId="22" borderId="77" xfId="0" applyNumberFormat="1" applyFont="1" applyFill="1" applyBorder="1" applyAlignment="1" applyProtection="1">
      <alignment horizontal="center" vertical="center"/>
    </xf>
    <xf numFmtId="0" fontId="5" fillId="22" borderId="77" xfId="0" applyNumberFormat="1" applyFont="1" applyFill="1" applyBorder="1" applyAlignment="1" applyProtection="1">
      <alignment horizontal="left" vertical="center" wrapText="1"/>
    </xf>
    <xf numFmtId="0" fontId="5" fillId="22" borderId="77" xfId="0" applyNumberFormat="1" applyFont="1" applyFill="1" applyBorder="1" applyAlignment="1" applyProtection="1">
      <alignment horizontal="left" vertical="center"/>
    </xf>
    <xf numFmtId="4" fontId="11" fillId="0" borderId="8" xfId="3" applyNumberFormat="1" applyFont="1" applyFill="1" applyBorder="1" applyAlignment="1" applyProtection="1">
      <alignment horizontal="right" vertical="center"/>
    </xf>
    <xf numFmtId="0" fontId="19" fillId="22" borderId="112" xfId="3" applyNumberFormat="1" applyFont="1" applyFill="1" applyBorder="1" applyAlignment="1" applyProtection="1">
      <alignment horizontal="center" vertical="center" wrapText="1"/>
    </xf>
    <xf numFmtId="0" fontId="19" fillId="22" borderId="113" xfId="3" applyNumberFormat="1" applyFont="1" applyFill="1" applyBorder="1" applyAlignment="1" applyProtection="1">
      <alignment horizontal="center" vertical="center" wrapText="1"/>
    </xf>
    <xf numFmtId="0" fontId="19" fillId="22" borderId="114" xfId="3" applyNumberFormat="1" applyFont="1" applyFill="1" applyBorder="1" applyAlignment="1" applyProtection="1">
      <alignment horizontal="center" vertical="center" wrapText="1"/>
    </xf>
    <xf numFmtId="0" fontId="19" fillId="22" borderId="115" xfId="3" applyNumberFormat="1" applyFont="1" applyFill="1" applyBorder="1" applyAlignment="1" applyProtection="1">
      <alignment horizontal="center" vertical="center"/>
    </xf>
    <xf numFmtId="0" fontId="24" fillId="22" borderId="114" xfId="3" applyNumberFormat="1" applyFont="1" applyFill="1" applyBorder="1" applyAlignment="1" applyProtection="1">
      <alignment horizontal="center" vertical="center" wrapText="1"/>
    </xf>
    <xf numFmtId="0" fontId="24" fillId="22" borderId="115" xfId="3" applyNumberFormat="1" applyFont="1" applyFill="1" applyBorder="1" applyAlignment="1" applyProtection="1">
      <alignment horizontal="center" vertical="center" wrapText="1"/>
    </xf>
    <xf numFmtId="0" fontId="25" fillId="22" borderId="114" xfId="3" applyNumberFormat="1" applyFont="1" applyFill="1" applyBorder="1" applyAlignment="1" applyProtection="1">
      <alignment horizontal="center" vertical="center" wrapText="1"/>
    </xf>
    <xf numFmtId="0" fontId="1" fillId="22" borderId="20" xfId="0" applyNumberFormat="1" applyFont="1" applyFill="1" applyBorder="1" applyAlignment="1" applyProtection="1">
      <alignment horizontal="center" vertical="center"/>
    </xf>
    <xf numFmtId="49" fontId="11" fillId="22" borderId="20" xfId="3" applyNumberFormat="1" applyFont="1" applyFill="1" applyBorder="1" applyAlignment="1" applyProtection="1">
      <alignment horizontal="center" vertical="center"/>
    </xf>
    <xf numFmtId="0" fontId="11" fillId="22" borderId="20" xfId="3" applyNumberFormat="1" applyFont="1" applyFill="1" applyBorder="1" applyAlignment="1" applyProtection="1">
      <alignment horizontal="center" vertical="center"/>
    </xf>
    <xf numFmtId="0" fontId="11" fillId="22" borderId="20" xfId="3" applyNumberFormat="1" applyFont="1" applyFill="1" applyBorder="1" applyAlignment="1" applyProtection="1">
      <alignment horizontal="left" vertical="center"/>
    </xf>
    <xf numFmtId="3" fontId="11" fillId="22" borderId="20" xfId="3" applyNumberFormat="1" applyFont="1" applyFill="1" applyBorder="1" applyAlignment="1" applyProtection="1">
      <alignment horizontal="right" vertical="center"/>
    </xf>
    <xf numFmtId="9" fontId="11" fillId="22" borderId="20" xfId="2" applyFont="1" applyFill="1" applyBorder="1" applyAlignment="1" applyProtection="1">
      <alignment horizontal="right" vertical="center"/>
    </xf>
    <xf numFmtId="9" fontId="11" fillId="22" borderId="21" xfId="2" applyFont="1" applyFill="1" applyBorder="1" applyAlignment="1" applyProtection="1">
      <alignment horizontal="right" vertical="center"/>
    </xf>
    <xf numFmtId="0" fontId="25" fillId="22" borderId="117" xfId="3" applyNumberFormat="1" applyFont="1" applyFill="1" applyBorder="1" applyAlignment="1" applyProtection="1">
      <alignment horizontal="center" vertical="center" wrapText="1"/>
    </xf>
    <xf numFmtId="0" fontId="25" fillId="22" borderId="116" xfId="3" applyNumberFormat="1" applyFont="1" applyFill="1" applyBorder="1" applyAlignment="1" applyProtection="1">
      <alignment horizontal="center" vertical="center" wrapText="1"/>
    </xf>
    <xf numFmtId="0" fontId="11" fillId="22" borderId="111" xfId="3" applyNumberFormat="1" applyFont="1" applyFill="1" applyBorder="1" applyAlignment="1" applyProtection="1">
      <alignment horizontal="center" vertical="center"/>
    </xf>
    <xf numFmtId="49" fontId="11" fillId="22" borderId="111" xfId="3" applyNumberFormat="1" applyFont="1" applyFill="1" applyBorder="1" applyAlignment="1" applyProtection="1">
      <alignment horizontal="center" vertical="center"/>
    </xf>
    <xf numFmtId="0" fontId="11" fillId="22" borderId="36" xfId="3" applyNumberFormat="1" applyFont="1" applyFill="1" applyBorder="1" applyAlignment="1" applyProtection="1">
      <alignment horizontal="left" vertical="center"/>
    </xf>
    <xf numFmtId="0" fontId="1" fillId="22" borderId="111" xfId="0" applyNumberFormat="1" applyFont="1" applyFill="1" applyBorder="1" applyAlignment="1" applyProtection="1">
      <alignment horizontal="center" vertical="center"/>
    </xf>
    <xf numFmtId="0" fontId="11" fillId="22" borderId="36" xfId="0" applyNumberFormat="1" applyFont="1" applyFill="1" applyBorder="1" applyAlignment="1" applyProtection="1">
      <alignment horizontal="left" vertical="center"/>
    </xf>
    <xf numFmtId="0" fontId="5" fillId="22" borderId="8" xfId="0" applyNumberFormat="1" applyFont="1" applyFill="1" applyBorder="1" applyAlignment="1" applyProtection="1">
      <alignment horizontal="left" vertical="center" wrapText="1"/>
    </xf>
    <xf numFmtId="0" fontId="20" fillId="22" borderId="115" xfId="3" applyNumberFormat="1" applyFont="1" applyFill="1" applyBorder="1" applyAlignment="1" applyProtection="1">
      <alignment horizontal="center" vertical="center" wrapText="1"/>
    </xf>
    <xf numFmtId="0" fontId="11" fillId="22" borderId="13" xfId="3" applyNumberFormat="1" applyFont="1" applyFill="1" applyBorder="1" applyAlignment="1" applyProtection="1">
      <alignment horizontal="center" vertical="center"/>
    </xf>
    <xf numFmtId="0" fontId="11" fillId="22" borderId="20" xfId="3" applyNumberFormat="1" applyFont="1" applyFill="1" applyBorder="1" applyAlignment="1" applyProtection="1">
      <alignment horizontal="left" vertical="center" wrapText="1"/>
    </xf>
    <xf numFmtId="3" fontId="11" fillId="22" borderId="21" xfId="3" applyNumberFormat="1" applyFont="1" applyFill="1" applyBorder="1" applyAlignment="1" applyProtection="1">
      <alignment horizontal="right" vertical="center"/>
    </xf>
    <xf numFmtId="0" fontId="1" fillId="22" borderId="118" xfId="0" applyNumberFormat="1" applyFont="1" applyFill="1" applyBorder="1" applyAlignment="1" applyProtection="1">
      <alignment horizontal="center" vertical="center"/>
    </xf>
    <xf numFmtId="0" fontId="18" fillId="22" borderId="56" xfId="3" applyNumberFormat="1" applyFont="1" applyFill="1" applyBorder="1" applyAlignment="1" applyProtection="1">
      <alignment horizontal="center" vertical="center"/>
    </xf>
    <xf numFmtId="0" fontId="33" fillId="22" borderId="8" xfId="3" applyNumberFormat="1" applyFont="1" applyFill="1" applyBorder="1" applyAlignment="1" applyProtection="1">
      <alignment horizontal="center" vertical="center" wrapText="1"/>
    </xf>
    <xf numFmtId="0" fontId="33" fillId="22" borderId="57" xfId="3" applyNumberFormat="1" applyFont="1" applyFill="1" applyBorder="1" applyAlignment="1" applyProtection="1">
      <alignment horizontal="center" vertical="center" wrapText="1"/>
    </xf>
    <xf numFmtId="0" fontId="5" fillId="22" borderId="99" xfId="3" applyNumberFormat="1" applyFont="1" applyFill="1" applyBorder="1" applyAlignment="1" applyProtection="1">
      <alignment horizontal="left" vertical="center" wrapText="1"/>
    </xf>
    <xf numFmtId="0" fontId="5" fillId="22" borderId="77" xfId="3" applyNumberFormat="1" applyFont="1" applyFill="1" applyBorder="1" applyAlignment="1" applyProtection="1">
      <alignment horizontal="left" vertical="center" wrapText="1"/>
    </xf>
    <xf numFmtId="0" fontId="5" fillId="22" borderId="77" xfId="3" applyNumberFormat="1" applyFont="1" applyFill="1" applyBorder="1" applyAlignment="1" applyProtection="1">
      <alignment horizontal="center" vertical="center" wrapText="1"/>
    </xf>
    <xf numFmtId="0" fontId="11" fillId="22" borderId="60" xfId="3" applyNumberFormat="1" applyFont="1" applyFill="1" applyBorder="1" applyAlignment="1" applyProtection="1">
      <alignment horizontal="center" vertical="center"/>
    </xf>
    <xf numFmtId="0" fontId="11" fillId="22" borderId="60" xfId="3" applyNumberFormat="1" applyFont="1" applyFill="1" applyBorder="1" applyAlignment="1" applyProtection="1">
      <alignment horizontal="left" vertical="center"/>
    </xf>
    <xf numFmtId="3" fontId="11" fillId="22" borderId="60" xfId="3" applyNumberFormat="1" applyFont="1" applyFill="1" applyBorder="1" applyAlignment="1" applyProtection="1">
      <alignment horizontal="right" vertical="center" wrapText="1"/>
    </xf>
    <xf numFmtId="3" fontId="11" fillId="22" borderId="60" xfId="3" applyNumberFormat="1" applyFont="1" applyFill="1" applyBorder="1" applyAlignment="1" applyProtection="1">
      <alignment horizontal="right" vertical="center"/>
    </xf>
    <xf numFmtId="0" fontId="11" fillId="22" borderId="60" xfId="3" applyNumberFormat="1" applyFont="1" applyFill="1" applyBorder="1" applyAlignment="1" applyProtection="1">
      <alignment horizontal="right" vertical="center"/>
    </xf>
    <xf numFmtId="0" fontId="11" fillId="22" borderId="59" xfId="3" applyNumberFormat="1" applyFont="1" applyFill="1" applyBorder="1" applyAlignment="1" applyProtection="1">
      <alignment horizontal="left" vertical="center" wrapText="1"/>
    </xf>
    <xf numFmtId="0" fontId="11" fillId="22" borderId="8" xfId="3" applyNumberFormat="1" applyFont="1" applyFill="1" applyBorder="1" applyAlignment="1" applyProtection="1">
      <alignment vertical="center" wrapText="1"/>
    </xf>
    <xf numFmtId="0" fontId="11" fillId="22" borderId="98" xfId="3" applyNumberFormat="1" applyFont="1" applyFill="1" applyBorder="1" applyAlignment="1" applyProtection="1">
      <alignment horizontal="left" vertical="center" wrapText="1"/>
    </xf>
    <xf numFmtId="0" fontId="11" fillId="22" borderId="28" xfId="3" applyNumberFormat="1" applyFont="1" applyFill="1" applyBorder="1" applyAlignment="1" applyProtection="1">
      <alignment horizontal="center" vertical="center"/>
    </xf>
    <xf numFmtId="0" fontId="39" fillId="24" borderId="2" xfId="3" applyNumberFormat="1" applyFont="1" applyFill="1" applyBorder="1" applyAlignment="1" applyProtection="1">
      <alignment horizontal="left" vertical="center"/>
    </xf>
    <xf numFmtId="0" fontId="12" fillId="22" borderId="2" xfId="3" applyNumberFormat="1" applyFont="1" applyFill="1" applyBorder="1" applyAlignment="1" applyProtection="1">
      <alignment horizontal="left" vertical="top"/>
    </xf>
    <xf numFmtId="0" fontId="6" fillId="22" borderId="2" xfId="3" applyNumberFormat="1" applyFont="1" applyFill="1" applyBorder="1" applyAlignment="1" applyProtection="1">
      <alignment horizontal="center" vertical="top"/>
    </xf>
    <xf numFmtId="0" fontId="22" fillId="22" borderId="2" xfId="3" applyNumberFormat="1" applyFont="1" applyFill="1" applyBorder="1" applyAlignment="1" applyProtection="1">
      <alignment horizontal="left" vertical="center"/>
    </xf>
    <xf numFmtId="0" fontId="7" fillId="22" borderId="2" xfId="3" applyNumberFormat="1" applyFont="1" applyFill="1" applyBorder="1" applyAlignment="1" applyProtection="1">
      <alignment horizontal="right" vertical="center"/>
    </xf>
    <xf numFmtId="0" fontId="7" fillId="23" borderId="10" xfId="3" applyNumberFormat="1" applyFont="1" applyFill="1" applyBorder="1" applyAlignment="1" applyProtection="1">
      <alignment horizontal="center" vertical="center"/>
    </xf>
    <xf numFmtId="0" fontId="7" fillId="23" borderId="11" xfId="3" applyNumberFormat="1" applyFont="1" applyFill="1" applyBorder="1" applyAlignment="1" applyProtection="1">
      <alignment horizontal="left" vertical="center"/>
    </xf>
    <xf numFmtId="0" fontId="7" fillId="23" borderId="11" xfId="3" applyNumberFormat="1" applyFont="1" applyFill="1" applyBorder="1" applyAlignment="1" applyProtection="1">
      <alignment horizontal="center" vertical="center"/>
    </xf>
    <xf numFmtId="0" fontId="7" fillId="23" borderId="12" xfId="3" applyNumberFormat="1" applyFont="1" applyFill="1" applyBorder="1" applyAlignment="1" applyProtection="1">
      <alignment horizontal="left" vertical="center"/>
    </xf>
    <xf numFmtId="0" fontId="9" fillId="22" borderId="22" xfId="3" applyNumberFormat="1" applyFont="1" applyFill="1" applyBorder="1" applyAlignment="1" applyProtection="1">
      <alignment horizontal="center" vertical="center"/>
    </xf>
    <xf numFmtId="0" fontId="10" fillId="22" borderId="26" xfId="3" applyNumberFormat="1" applyFont="1" applyFill="1" applyBorder="1" applyAlignment="1" applyProtection="1">
      <alignment horizontal="center" vertical="center"/>
    </xf>
    <xf numFmtId="0" fontId="28" fillId="22" borderId="29" xfId="0" applyNumberFormat="1" applyFont="1" applyFill="1" applyBorder="1" applyAlignment="1" applyProtection="1">
      <alignment horizontal="center" vertical="center"/>
    </xf>
    <xf numFmtId="0" fontId="6" fillId="23" borderId="13" xfId="3" applyNumberFormat="1" applyFont="1" applyFill="1" applyBorder="1" applyAlignment="1" applyProtection="1">
      <alignment horizontal="center" vertical="center"/>
    </xf>
    <xf numFmtId="0" fontId="7" fillId="23" borderId="9" xfId="3" applyNumberFormat="1" applyFont="1" applyFill="1" applyBorder="1" applyAlignment="1" applyProtection="1">
      <alignment horizontal="center" vertical="center"/>
    </xf>
    <xf numFmtId="0" fontId="8" fillId="23" borderId="14" xfId="3" applyNumberFormat="1" applyFont="1" applyFill="1" applyBorder="1" applyAlignment="1" applyProtection="1">
      <alignment horizontal="center" vertical="center"/>
    </xf>
    <xf numFmtId="0" fontId="8" fillId="23" borderId="14" xfId="3" applyNumberFormat="1" applyFont="1" applyFill="1" applyBorder="1" applyAlignment="1" applyProtection="1">
      <alignment horizontal="center" vertical="center" wrapText="1"/>
    </xf>
    <xf numFmtId="0" fontId="8" fillId="23" borderId="6" xfId="3" applyNumberFormat="1" applyFont="1" applyFill="1" applyBorder="1" applyAlignment="1" applyProtection="1">
      <alignment horizontal="center" vertical="center" wrapText="1"/>
    </xf>
    <xf numFmtId="0" fontId="11" fillId="24" borderId="7" xfId="3" applyNumberFormat="1" applyFont="1" applyFill="1" applyBorder="1" applyAlignment="1" applyProtection="1">
      <alignment horizontal="center" vertical="center"/>
    </xf>
    <xf numFmtId="0" fontId="11" fillId="22" borderId="29" xfId="3" applyNumberFormat="1" applyFont="1" applyFill="1" applyBorder="1" applyAlignment="1" applyProtection="1">
      <alignment horizontal="center" vertical="center"/>
    </xf>
    <xf numFmtId="0" fontId="9" fillId="22" borderId="32" xfId="3" applyNumberFormat="1" applyFont="1" applyFill="1" applyBorder="1" applyAlignment="1" applyProtection="1">
      <alignment horizontal="center" vertical="center"/>
    </xf>
    <xf numFmtId="0" fontId="11" fillId="23" borderId="36" xfId="3" applyNumberFormat="1" applyFont="1" applyFill="1" applyBorder="1" applyAlignment="1" applyProtection="1">
      <alignment horizontal="left" vertical="top"/>
    </xf>
    <xf numFmtId="0" fontId="5" fillId="22" borderId="2" xfId="3" applyNumberFormat="1" applyFont="1" applyFill="1" applyBorder="1" applyAlignment="1" applyProtection="1">
      <alignment horizontal="left" vertical="top"/>
    </xf>
    <xf numFmtId="0" fontId="15" fillId="22" borderId="74" xfId="3" applyNumberFormat="1" applyFont="1" applyFill="1" applyBorder="1" applyAlignment="1" applyProtection="1">
      <alignment horizontal="left" vertical="center"/>
    </xf>
    <xf numFmtId="0" fontId="15" fillId="22" borderId="102" xfId="3" applyNumberFormat="1" applyFont="1" applyFill="1" applyBorder="1" applyAlignment="1" applyProtection="1">
      <alignment horizontal="left" vertical="center"/>
    </xf>
    <xf numFmtId="0" fontId="12" fillId="22" borderId="84" xfId="3" applyNumberFormat="1" applyFont="1" applyFill="1" applyBorder="1" applyAlignment="1" applyProtection="1">
      <alignment horizontal="center" vertical="center"/>
    </xf>
    <xf numFmtId="0" fontId="12" fillId="22" borderId="85" xfId="3" applyNumberFormat="1" applyFont="1" applyFill="1" applyBorder="1" applyAlignment="1" applyProtection="1">
      <alignment horizontal="center" vertical="center"/>
    </xf>
    <xf numFmtId="0" fontId="12" fillId="22" borderId="86" xfId="3" applyNumberFormat="1" applyFont="1" applyFill="1" applyBorder="1" applyAlignment="1" applyProtection="1">
      <alignment horizontal="center" vertical="center"/>
    </xf>
    <xf numFmtId="0" fontId="12" fillId="22" borderId="87" xfId="3" applyNumberFormat="1" applyFont="1" applyFill="1" applyBorder="1" applyAlignment="1" applyProtection="1">
      <alignment horizontal="center" vertical="center"/>
    </xf>
    <xf numFmtId="0" fontId="12" fillId="22" borderId="88" xfId="3" applyNumberFormat="1" applyFont="1" applyFill="1" applyBorder="1" applyAlignment="1" applyProtection="1">
      <alignment horizontal="center" vertical="center"/>
    </xf>
    <xf numFmtId="0" fontId="12" fillId="22" borderId="89" xfId="3" applyNumberFormat="1" applyFont="1" applyFill="1" applyBorder="1" applyAlignment="1" applyProtection="1">
      <alignment horizontal="center" vertical="center"/>
    </xf>
    <xf numFmtId="0" fontId="16" fillId="22" borderId="104" xfId="3" applyNumberFormat="1" applyFont="1" applyFill="1" applyBorder="1" applyAlignment="1" applyProtection="1">
      <alignment horizontal="left" vertical="center"/>
    </xf>
    <xf numFmtId="0" fontId="16" fillId="22" borderId="105" xfId="3" applyNumberFormat="1" applyFont="1" applyFill="1" applyBorder="1" applyAlignment="1" applyProtection="1">
      <alignment horizontal="left" vertical="center"/>
    </xf>
    <xf numFmtId="0" fontId="16" fillId="22" borderId="68" xfId="3" applyNumberFormat="1" applyFont="1" applyFill="1" applyBorder="1" applyAlignment="1" applyProtection="1">
      <alignment horizontal="center" vertical="center"/>
    </xf>
    <xf numFmtId="0" fontId="16" fillId="22" borderId="69" xfId="3" applyNumberFormat="1" applyFont="1" applyFill="1" applyBorder="1" applyAlignment="1" applyProtection="1">
      <alignment horizontal="center" vertical="center"/>
    </xf>
    <xf numFmtId="0" fontId="16" fillId="22" borderId="70" xfId="3" applyNumberFormat="1" applyFont="1" applyFill="1" applyBorder="1" applyAlignment="1" applyProtection="1">
      <alignment horizontal="center" vertical="center"/>
    </xf>
    <xf numFmtId="0" fontId="16" fillId="22" borderId="71" xfId="3" applyNumberFormat="1" applyFont="1" applyFill="1" applyBorder="1" applyAlignment="1" applyProtection="1">
      <alignment horizontal="center" vertical="center"/>
    </xf>
    <xf numFmtId="0" fontId="16" fillId="22" borderId="80" xfId="3" applyNumberFormat="1" applyFont="1" applyFill="1" applyBorder="1" applyAlignment="1" applyProtection="1">
      <alignment horizontal="center" vertical="center"/>
    </xf>
    <xf numFmtId="0" fontId="16" fillId="22" borderId="82" xfId="3" applyNumberFormat="1" applyFont="1" applyFill="1" applyBorder="1" applyAlignment="1" applyProtection="1">
      <alignment horizontal="center" vertical="center"/>
    </xf>
    <xf numFmtId="0" fontId="16" fillId="22" borderId="72" xfId="3" applyNumberFormat="1" applyFont="1" applyFill="1" applyBorder="1" applyAlignment="1" applyProtection="1">
      <alignment horizontal="center" vertical="center"/>
    </xf>
    <xf numFmtId="0" fontId="16" fillId="22" borderId="74" xfId="3" applyNumberFormat="1" applyFont="1" applyFill="1" applyBorder="1" applyAlignment="1" applyProtection="1">
      <alignment horizontal="center" vertical="center"/>
    </xf>
    <xf numFmtId="0" fontId="29" fillId="22" borderId="68" xfId="3" applyNumberFormat="1" applyFont="1" applyFill="1" applyBorder="1" applyAlignment="1" applyProtection="1">
      <alignment horizontal="center" vertical="center"/>
    </xf>
    <xf numFmtId="0" fontId="29" fillId="22" borderId="70" xfId="3" applyNumberFormat="1" applyFont="1" applyFill="1" applyBorder="1" applyAlignment="1" applyProtection="1">
      <alignment horizontal="center" vertical="center"/>
    </xf>
    <xf numFmtId="0" fontId="29" fillId="22" borderId="72" xfId="3" applyNumberFormat="1" applyFont="1" applyFill="1" applyBorder="1" applyAlignment="1" applyProtection="1">
      <alignment horizontal="center" vertical="center"/>
    </xf>
    <xf numFmtId="0" fontId="16" fillId="22" borderId="84" xfId="3" applyNumberFormat="1" applyFont="1" applyFill="1" applyBorder="1" applyAlignment="1" applyProtection="1">
      <alignment horizontal="center" vertical="center" wrapText="1"/>
    </xf>
    <xf numFmtId="0" fontId="16" fillId="22" borderId="106" xfId="3" applyNumberFormat="1" applyFont="1" applyFill="1" applyBorder="1" applyAlignment="1" applyProtection="1">
      <alignment horizontal="center" vertical="center" wrapText="1"/>
    </xf>
    <xf numFmtId="0" fontId="16" fillId="22" borderId="85" xfId="3" applyNumberFormat="1" applyFont="1" applyFill="1" applyBorder="1" applyAlignment="1" applyProtection="1">
      <alignment horizontal="center" vertical="center" wrapText="1"/>
    </xf>
    <xf numFmtId="0" fontId="16" fillId="22" borderId="88" xfId="3" applyNumberFormat="1" applyFont="1" applyFill="1" applyBorder="1" applyAlignment="1" applyProtection="1">
      <alignment horizontal="center" vertical="center" wrapText="1"/>
    </xf>
    <xf numFmtId="0" fontId="16" fillId="22" borderId="92" xfId="3" applyNumberFormat="1" applyFont="1" applyFill="1" applyBorder="1" applyAlignment="1" applyProtection="1">
      <alignment horizontal="center" vertical="center" wrapText="1"/>
    </xf>
    <xf numFmtId="0" fontId="16" fillId="22" borderId="89" xfId="3" applyNumberFormat="1" applyFont="1" applyFill="1" applyBorder="1" applyAlignment="1" applyProtection="1">
      <alignment horizontal="center" vertical="center" wrapText="1"/>
    </xf>
    <xf numFmtId="0" fontId="16" fillId="22" borderId="80" xfId="3" applyNumberFormat="1" applyFont="1" applyFill="1" applyBorder="1" applyAlignment="1" applyProtection="1">
      <alignment horizontal="center" vertical="center" wrapText="1"/>
    </xf>
    <xf numFmtId="0" fontId="16" fillId="22" borderId="81" xfId="3" applyNumberFormat="1" applyFont="1" applyFill="1" applyBorder="1" applyAlignment="1" applyProtection="1">
      <alignment horizontal="center" vertical="center" wrapText="1"/>
    </xf>
    <xf numFmtId="0" fontId="16" fillId="22" borderId="82" xfId="3" applyNumberFormat="1" applyFont="1" applyFill="1" applyBorder="1" applyAlignment="1" applyProtection="1">
      <alignment horizontal="center" vertical="center" wrapText="1"/>
    </xf>
    <xf numFmtId="0" fontId="16" fillId="22" borderId="107" xfId="3" applyNumberFormat="1" applyFont="1" applyFill="1" applyBorder="1" applyAlignment="1" applyProtection="1">
      <alignment horizontal="center" vertical="center" wrapText="1"/>
    </xf>
    <xf numFmtId="0" fontId="16" fillId="22" borderId="69" xfId="3" applyNumberFormat="1" applyFont="1" applyFill="1" applyBorder="1" applyAlignment="1" applyProtection="1">
      <alignment horizontal="center" vertical="center" wrapText="1"/>
    </xf>
    <xf numFmtId="0" fontId="16" fillId="22" borderId="86" xfId="3" applyNumberFormat="1" applyFont="1" applyFill="1" applyBorder="1" applyAlignment="1" applyProtection="1">
      <alignment horizontal="center" vertical="center" wrapText="1"/>
    </xf>
    <xf numFmtId="0" fontId="16" fillId="22" borderId="71" xfId="3" applyNumberFormat="1" applyFont="1" applyFill="1" applyBorder="1" applyAlignment="1" applyProtection="1">
      <alignment horizontal="center" vertical="center" wrapText="1"/>
    </xf>
    <xf numFmtId="0" fontId="16" fillId="22" borderId="108" xfId="3" applyNumberFormat="1" applyFont="1" applyFill="1" applyBorder="1" applyAlignment="1" applyProtection="1">
      <alignment horizontal="center" vertical="center" wrapText="1"/>
    </xf>
    <xf numFmtId="0" fontId="16" fillId="22" borderId="109" xfId="3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left" vertical="top"/>
    </xf>
    <xf numFmtId="0" fontId="19" fillId="6" borderId="90" xfId="0" applyNumberFormat="1" applyFont="1" applyFill="1" applyBorder="1" applyAlignment="1" applyProtection="1">
      <alignment horizontal="center" vertical="center" wrapText="1"/>
    </xf>
    <xf numFmtId="0" fontId="19" fillId="6" borderId="91" xfId="0" applyNumberFormat="1" applyFont="1" applyFill="1" applyBorder="1" applyAlignment="1" applyProtection="1">
      <alignment horizontal="center" vertical="center" wrapText="1"/>
    </xf>
    <xf numFmtId="0" fontId="19" fillId="6" borderId="64" xfId="0" applyNumberFormat="1" applyFont="1" applyFill="1" applyBorder="1" applyAlignment="1" applyProtection="1">
      <alignment horizontal="center" vertical="center" wrapText="1"/>
    </xf>
    <xf numFmtId="0" fontId="19" fillId="7" borderId="90" xfId="0" applyNumberFormat="1" applyFont="1" applyFill="1" applyBorder="1" applyAlignment="1" applyProtection="1">
      <alignment horizontal="center" vertical="center" wrapText="1"/>
    </xf>
    <xf numFmtId="0" fontId="19" fillId="7" borderId="91" xfId="0" applyNumberFormat="1" applyFont="1" applyFill="1" applyBorder="1" applyAlignment="1" applyProtection="1">
      <alignment horizontal="center" vertical="center" wrapText="1"/>
    </xf>
    <xf numFmtId="0" fontId="19" fillId="7" borderId="64" xfId="0" applyNumberFormat="1" applyFont="1" applyFill="1" applyBorder="1" applyAlignment="1" applyProtection="1">
      <alignment horizontal="center" vertical="center" wrapText="1"/>
    </xf>
    <xf numFmtId="0" fontId="19" fillId="8" borderId="90" xfId="0" applyNumberFormat="1" applyFont="1" applyFill="1" applyBorder="1" applyAlignment="1" applyProtection="1">
      <alignment horizontal="center" vertical="center"/>
    </xf>
    <xf numFmtId="0" fontId="19" fillId="8" borderId="91" xfId="0" applyNumberFormat="1" applyFont="1" applyFill="1" applyBorder="1" applyAlignment="1" applyProtection="1">
      <alignment horizontal="center" vertical="center"/>
    </xf>
    <xf numFmtId="0" fontId="19" fillId="8" borderId="64" xfId="0" applyNumberFormat="1" applyFont="1" applyFill="1" applyBorder="1" applyAlignment="1" applyProtection="1">
      <alignment horizontal="center" vertical="center"/>
    </xf>
    <xf numFmtId="0" fontId="14" fillId="21" borderId="84" xfId="0" applyNumberFormat="1" applyFont="1" applyFill="1" applyBorder="1" applyAlignment="1" applyProtection="1">
      <alignment horizontal="center" vertical="center"/>
    </xf>
    <xf numFmtId="0" fontId="14" fillId="21" borderId="85" xfId="0" applyNumberFormat="1" applyFont="1" applyFill="1" applyBorder="1" applyAlignment="1" applyProtection="1">
      <alignment horizontal="center" vertical="center"/>
    </xf>
    <xf numFmtId="0" fontId="14" fillId="21" borderId="86" xfId="0" applyNumberFormat="1" applyFont="1" applyFill="1" applyBorder="1" applyAlignment="1" applyProtection="1">
      <alignment horizontal="center" vertical="center"/>
    </xf>
    <xf numFmtId="0" fontId="14" fillId="21" borderId="87" xfId="0" applyNumberFormat="1" applyFont="1" applyFill="1" applyBorder="1" applyAlignment="1" applyProtection="1">
      <alignment horizontal="center" vertical="center"/>
    </xf>
    <xf numFmtId="0" fontId="14" fillId="21" borderId="88" xfId="0" applyNumberFormat="1" applyFont="1" applyFill="1" applyBorder="1" applyAlignment="1" applyProtection="1">
      <alignment horizontal="center" vertical="center"/>
    </xf>
    <xf numFmtId="0" fontId="14" fillId="21" borderId="89" xfId="0" applyNumberFormat="1" applyFont="1" applyFill="1" applyBorder="1" applyAlignment="1" applyProtection="1">
      <alignment horizontal="center" vertical="center"/>
    </xf>
    <xf numFmtId="0" fontId="18" fillId="4" borderId="2" xfId="0" applyNumberFormat="1" applyFont="1" applyFill="1" applyBorder="1" applyAlignment="1" applyProtection="1">
      <alignment horizontal="center" vertical="top"/>
    </xf>
    <xf numFmtId="0" fontId="22" fillId="5" borderId="92" xfId="0" applyNumberFormat="1" applyFont="1" applyFill="1" applyBorder="1" applyAlignment="1" applyProtection="1">
      <alignment horizontal="left" vertical="center"/>
    </xf>
    <xf numFmtId="0" fontId="19" fillId="9" borderId="80" xfId="0" applyNumberFormat="1" applyFont="1" applyFill="1" applyBorder="1" applyAlignment="1" applyProtection="1">
      <alignment horizontal="center" vertical="center"/>
    </xf>
    <xf numFmtId="0" fontId="19" fillId="9" borderId="81" xfId="0" applyNumberFormat="1" applyFont="1" applyFill="1" applyBorder="1" applyAlignment="1" applyProtection="1">
      <alignment horizontal="center" vertical="center"/>
    </xf>
    <xf numFmtId="0" fontId="19" fillId="9" borderId="82" xfId="0" applyNumberFormat="1" applyFont="1" applyFill="1" applyBorder="1" applyAlignment="1" applyProtection="1">
      <alignment horizontal="center" vertical="center"/>
    </xf>
    <xf numFmtId="0" fontId="16" fillId="22" borderId="80" xfId="0" applyNumberFormat="1" applyFont="1" applyFill="1" applyBorder="1" applyAlignment="1" applyProtection="1">
      <alignment horizontal="center" vertical="center"/>
    </xf>
    <xf numFmtId="0" fontId="16" fillId="22" borderId="82" xfId="0" applyNumberFormat="1" applyFont="1" applyFill="1" applyBorder="1" applyAlignment="1" applyProtection="1">
      <alignment horizontal="center" vertical="center"/>
    </xf>
    <xf numFmtId="0" fontId="16" fillId="22" borderId="80" xfId="0" applyNumberFormat="1" applyFont="1" applyFill="1" applyBorder="1" applyAlignment="1" applyProtection="1">
      <alignment horizontal="center" vertical="center" wrapText="1"/>
    </xf>
    <xf numFmtId="0" fontId="16" fillId="22" borderId="81" xfId="0" applyNumberFormat="1" applyFont="1" applyFill="1" applyBorder="1" applyAlignment="1" applyProtection="1">
      <alignment horizontal="center" vertical="center" wrapText="1"/>
    </xf>
    <xf numFmtId="0" fontId="16" fillId="22" borderId="82" xfId="0" applyNumberFormat="1" applyFont="1" applyFill="1" applyBorder="1" applyAlignment="1" applyProtection="1">
      <alignment horizontal="center" vertical="center" wrapText="1"/>
    </xf>
    <xf numFmtId="0" fontId="16" fillId="22" borderId="81" xfId="0" applyNumberFormat="1" applyFont="1" applyFill="1" applyBorder="1" applyAlignment="1" applyProtection="1">
      <alignment horizontal="center" vertical="center"/>
    </xf>
    <xf numFmtId="0" fontId="14" fillId="21" borderId="90" xfId="0" applyNumberFormat="1" applyFont="1" applyFill="1" applyBorder="1" applyAlignment="1" applyProtection="1">
      <alignment horizontal="center" vertical="center" wrapText="1"/>
    </xf>
    <xf numFmtId="0" fontId="14" fillId="21" borderId="91" xfId="0" applyNumberFormat="1" applyFont="1" applyFill="1" applyBorder="1" applyAlignment="1" applyProtection="1">
      <alignment horizontal="center" vertical="center" wrapText="1"/>
    </xf>
    <xf numFmtId="0" fontId="14" fillId="21" borderId="64" xfId="0" applyNumberFormat="1" applyFont="1" applyFill="1" applyBorder="1" applyAlignment="1" applyProtection="1">
      <alignment horizontal="center" vertical="center" wrapText="1"/>
    </xf>
    <xf numFmtId="0" fontId="14" fillId="21" borderId="6" xfId="0" applyNumberFormat="1" applyFont="1" applyFill="1" applyBorder="1" applyAlignment="1" applyProtection="1">
      <alignment horizontal="center" vertical="center"/>
    </xf>
    <xf numFmtId="0" fontId="16" fillId="22" borderId="75" xfId="0" applyNumberFormat="1" applyFont="1" applyFill="1" applyBorder="1" applyAlignment="1" applyProtection="1">
      <alignment horizontal="center" vertical="center"/>
    </xf>
    <xf numFmtId="0" fontId="16" fillId="22" borderId="110" xfId="0" applyNumberFormat="1" applyFont="1" applyFill="1" applyBorder="1" applyAlignment="1" applyProtection="1">
      <alignment horizontal="center" vertical="center"/>
    </xf>
    <xf numFmtId="0" fontId="14" fillId="21" borderId="6" xfId="0" applyNumberFormat="1" applyFont="1" applyFill="1" applyBorder="1" applyAlignment="1" applyProtection="1">
      <alignment horizontal="center" vertical="center" wrapText="1"/>
    </xf>
    <xf numFmtId="0" fontId="17" fillId="22" borderId="2" xfId="3" applyNumberFormat="1" applyFont="1" applyFill="1" applyBorder="1" applyAlignment="1" applyProtection="1">
      <alignment horizontal="left" vertical="top"/>
    </xf>
    <xf numFmtId="0" fontId="16" fillId="22" borderId="6" xfId="3" applyNumberFormat="1" applyFont="1" applyFill="1" applyBorder="1" applyAlignment="1" applyProtection="1">
      <alignment horizontal="center" vertical="center"/>
    </xf>
    <xf numFmtId="0" fontId="16" fillId="22" borderId="6" xfId="3" applyNumberFormat="1" applyFont="1" applyFill="1" applyBorder="1" applyAlignment="1" applyProtection="1">
      <alignment horizontal="left" vertical="center"/>
    </xf>
    <xf numFmtId="0" fontId="16" fillId="22" borderId="6" xfId="0" applyNumberFormat="1" applyFont="1" applyFill="1" applyBorder="1" applyAlignment="1" applyProtection="1">
      <alignment horizontal="center" vertical="center"/>
    </xf>
    <xf numFmtId="3" fontId="11" fillId="22" borderId="8" xfId="3" applyNumberFormat="1" applyFont="1" applyFill="1" applyBorder="1" applyAlignment="1" applyProtection="1">
      <alignment horizontal="right" vertical="center"/>
    </xf>
    <xf numFmtId="0" fontId="18" fillId="22" borderId="2" xfId="3" applyNumberFormat="1" applyFont="1" applyFill="1" applyBorder="1" applyAlignment="1" applyProtection="1">
      <alignment horizontal="center" vertical="top"/>
    </xf>
    <xf numFmtId="0" fontId="19" fillId="22" borderId="66" xfId="3" applyNumberFormat="1" applyFont="1" applyFill="1" applyBorder="1" applyAlignment="1" applyProtection="1">
      <alignment horizontal="center" vertical="center"/>
    </xf>
    <xf numFmtId="0" fontId="7" fillId="23" borderId="39" xfId="3" applyNumberFormat="1" applyFont="1" applyFill="1" applyBorder="1" applyAlignment="1" applyProtection="1">
      <alignment horizontal="center" vertical="center"/>
    </xf>
    <xf numFmtId="0" fontId="7" fillId="23" borderId="39" xfId="3" applyNumberFormat="1" applyFont="1" applyFill="1" applyBorder="1" applyAlignment="1" applyProtection="1">
      <alignment horizontal="left" vertical="center"/>
    </xf>
    <xf numFmtId="0" fontId="7" fillId="23" borderId="40" xfId="3" applyNumberFormat="1" applyFont="1" applyFill="1" applyBorder="1" applyAlignment="1" applyProtection="1">
      <alignment horizontal="center" vertical="center"/>
    </xf>
    <xf numFmtId="0" fontId="7" fillId="22" borderId="2" xfId="3" applyNumberFormat="1" applyFont="1" applyFill="1" applyBorder="1" applyAlignment="1" applyProtection="1">
      <alignment horizontal="left" vertical="center"/>
    </xf>
    <xf numFmtId="0" fontId="7" fillId="23" borderId="10" xfId="3" applyNumberFormat="1" applyFont="1" applyFill="1" applyBorder="1" applyAlignment="1" applyProtection="1">
      <alignment horizontal="left" vertical="center"/>
    </xf>
    <xf numFmtId="0" fontId="7" fillId="23" borderId="76" xfId="3" applyNumberFormat="1" applyFont="1" applyFill="1" applyBorder="1" applyAlignment="1" applyProtection="1">
      <alignment horizontal="center" vertical="center" wrapText="1"/>
    </xf>
    <xf numFmtId="0" fontId="7" fillId="23" borderId="73" xfId="3" applyNumberFormat="1" applyFont="1" applyFill="1" applyBorder="1" applyAlignment="1" applyProtection="1">
      <alignment horizontal="center" vertical="center" wrapText="1"/>
    </xf>
    <xf numFmtId="0" fontId="7" fillId="23" borderId="12" xfId="3" applyNumberFormat="1" applyFont="1" applyFill="1" applyBorder="1" applyAlignment="1" applyProtection="1">
      <alignment horizontal="center" vertical="center"/>
    </xf>
    <xf numFmtId="0" fontId="5" fillId="22" borderId="43" xfId="3" applyNumberFormat="1" applyFont="1" applyFill="1" applyBorder="1" applyAlignment="1" applyProtection="1">
      <alignment horizontal="left" vertical="top"/>
    </xf>
    <xf numFmtId="0" fontId="16" fillId="22" borderId="77" xfId="3" applyNumberFormat="1" applyFont="1" applyFill="1" applyBorder="1" applyAlignment="1" applyProtection="1">
      <alignment horizontal="center" vertical="center" wrapText="1"/>
    </xf>
    <xf numFmtId="0" fontId="18" fillId="22" borderId="2" xfId="3" applyNumberFormat="1" applyFont="1" applyFill="1" applyBorder="1" applyAlignment="1" applyProtection="1">
      <alignment horizontal="center" vertical="top" wrapText="1"/>
    </xf>
    <xf numFmtId="0" fontId="16" fillId="22" borderId="75" xfId="3" applyNumberFormat="1" applyFont="1" applyFill="1" applyBorder="1" applyAlignment="1" applyProtection="1">
      <alignment horizontal="center" vertical="center"/>
    </xf>
    <xf numFmtId="0" fontId="16" fillId="22" borderId="110" xfId="3" applyNumberFormat="1" applyFont="1" applyFill="1" applyBorder="1" applyAlignment="1" applyProtection="1">
      <alignment horizontal="center" vertical="center"/>
    </xf>
    <xf numFmtId="0" fontId="19" fillId="22" borderId="93" xfId="3" applyNumberFormat="1" applyFont="1" applyFill="1" applyBorder="1" applyAlignment="1" applyProtection="1">
      <alignment horizontal="center" vertical="center"/>
    </xf>
    <xf numFmtId="0" fontId="19" fillId="22" borderId="95" xfId="3" applyNumberFormat="1" applyFont="1" applyFill="1" applyBorder="1" applyAlignment="1" applyProtection="1">
      <alignment horizontal="center" vertical="center"/>
    </xf>
    <xf numFmtId="0" fontId="19" fillId="22" borderId="94" xfId="3" applyNumberFormat="1" applyFont="1" applyFill="1" applyBorder="1" applyAlignment="1" applyProtection="1">
      <alignment horizontal="center" vertical="center"/>
    </xf>
    <xf numFmtId="0" fontId="9" fillId="22" borderId="22" xfId="3" applyNumberFormat="1" applyFont="1" applyFill="1" applyBorder="1" applyAlignment="1" applyProtection="1">
      <alignment horizontal="center" vertical="center" wrapText="1"/>
    </xf>
    <xf numFmtId="0" fontId="7" fillId="23" borderId="39" xfId="3" applyNumberFormat="1" applyFont="1" applyFill="1" applyBorder="1" applyAlignment="1" applyProtection="1">
      <alignment horizontal="center" vertical="center" wrapText="1"/>
    </xf>
    <xf numFmtId="0" fontId="7" fillId="23" borderId="40" xfId="3" applyNumberFormat="1" applyFont="1" applyFill="1" applyBorder="1" applyAlignment="1" applyProtection="1">
      <alignment horizontal="center" vertical="center" wrapText="1"/>
    </xf>
    <xf numFmtId="0" fontId="8" fillId="23" borderId="46" xfId="3" applyNumberFormat="1" applyFont="1" applyFill="1" applyBorder="1" applyAlignment="1" applyProtection="1">
      <alignment horizontal="center" vertical="center"/>
    </xf>
    <xf numFmtId="0" fontId="7" fillId="23" borderId="44" xfId="3" applyNumberFormat="1" applyFont="1" applyFill="1" applyBorder="1" applyAlignment="1" applyProtection="1">
      <alignment horizontal="center" vertical="center" wrapText="1"/>
    </xf>
    <xf numFmtId="0" fontId="7" fillId="23" borderId="8" xfId="3" applyNumberFormat="1" applyFont="1" applyFill="1" applyBorder="1" applyAlignment="1" applyProtection="1">
      <alignment horizontal="center" vertical="center" wrapText="1"/>
    </xf>
    <xf numFmtId="0" fontId="8" fillId="23" borderId="45" xfId="3" applyNumberFormat="1" applyFont="1" applyFill="1" applyBorder="1" applyAlignment="1" applyProtection="1">
      <alignment horizontal="center" vertical="center" wrapText="1"/>
    </xf>
    <xf numFmtId="0" fontId="7" fillId="23" borderId="11" xfId="3" applyNumberFormat="1" applyFont="1" applyFill="1" applyBorder="1" applyAlignment="1" applyProtection="1">
      <alignment horizontal="center" vertical="center" wrapText="1"/>
    </xf>
    <xf numFmtId="0" fontId="7" fillId="23" borderId="12" xfId="3" applyNumberFormat="1" applyFont="1" applyFill="1" applyBorder="1" applyAlignment="1" applyProtection="1">
      <alignment horizontal="center" vertical="center" wrapText="1"/>
    </xf>
    <xf numFmtId="0" fontId="14" fillId="21" borderId="68" xfId="0" applyNumberFormat="1" applyFont="1" applyFill="1" applyBorder="1" applyAlignment="1" applyProtection="1">
      <alignment horizontal="center" vertical="center" wrapText="1"/>
    </xf>
    <xf numFmtId="0" fontId="14" fillId="21" borderId="69" xfId="0" applyNumberFormat="1" applyFont="1" applyFill="1" applyBorder="1" applyAlignment="1" applyProtection="1">
      <alignment horizontal="center" vertical="center" wrapText="1"/>
    </xf>
    <xf numFmtId="0" fontId="14" fillId="21" borderId="70" xfId="0" applyNumberFormat="1" applyFont="1" applyFill="1" applyBorder="1" applyAlignment="1" applyProtection="1">
      <alignment horizontal="center" vertical="center" wrapText="1"/>
    </xf>
    <xf numFmtId="0" fontId="14" fillId="21" borderId="71" xfId="0" applyNumberFormat="1" applyFont="1" applyFill="1" applyBorder="1" applyAlignment="1" applyProtection="1">
      <alignment horizontal="center" vertical="center" wrapText="1"/>
    </xf>
    <xf numFmtId="0" fontId="14" fillId="21" borderId="72" xfId="0" applyNumberFormat="1" applyFont="1" applyFill="1" applyBorder="1" applyAlignment="1" applyProtection="1">
      <alignment horizontal="center" vertical="center" wrapText="1"/>
    </xf>
    <xf numFmtId="0" fontId="14" fillId="21" borderId="74" xfId="0" applyNumberFormat="1" applyFont="1" applyFill="1" applyBorder="1" applyAlignment="1" applyProtection="1">
      <alignment horizontal="center" vertical="center" wrapText="1"/>
    </xf>
    <xf numFmtId="0" fontId="16" fillId="22" borderId="77" xfId="3" applyNumberFormat="1" applyFont="1" applyFill="1" applyBorder="1" applyAlignment="1" applyProtection="1">
      <alignment horizontal="center" vertical="center"/>
    </xf>
    <xf numFmtId="0" fontId="19" fillId="22" borderId="2" xfId="3" applyNumberFormat="1" applyFont="1" applyFill="1" applyBorder="1" applyAlignment="1" applyProtection="1">
      <alignment horizontal="left" vertical="center"/>
    </xf>
    <xf numFmtId="0" fontId="19" fillId="22" borderId="112" xfId="3" applyNumberFormat="1" applyFont="1" applyFill="1" applyBorder="1" applyAlignment="1" applyProtection="1">
      <alignment horizontal="center" vertical="center" wrapText="1"/>
    </xf>
    <xf numFmtId="0" fontId="19" fillId="22" borderId="114" xfId="3" applyNumberFormat="1" applyFont="1" applyFill="1" applyBorder="1" applyAlignment="1" applyProtection="1">
      <alignment horizontal="center" vertical="center" wrapText="1"/>
    </xf>
    <xf numFmtId="0" fontId="19" fillId="22" borderId="113" xfId="3" applyNumberFormat="1" applyFont="1" applyFill="1" applyBorder="1" applyAlignment="1" applyProtection="1">
      <alignment horizontal="center" vertical="center" wrapText="1"/>
    </xf>
    <xf numFmtId="0" fontId="19" fillId="22" borderId="4" xfId="3" applyNumberFormat="1" applyFont="1" applyFill="1" applyBorder="1" applyAlignment="1" applyProtection="1">
      <alignment horizontal="center" vertical="center" wrapText="1"/>
    </xf>
    <xf numFmtId="0" fontId="19" fillId="22" borderId="113" xfId="3" applyNumberFormat="1" applyFont="1" applyFill="1" applyBorder="1" applyAlignment="1" applyProtection="1">
      <alignment horizontal="center" vertical="center"/>
    </xf>
    <xf numFmtId="0" fontId="19" fillId="22" borderId="4" xfId="3" applyNumberFormat="1" applyFont="1" applyFill="1" applyBorder="1" applyAlignment="1" applyProtection="1">
      <alignment horizontal="center" vertical="center"/>
    </xf>
    <xf numFmtId="0" fontId="19" fillId="22" borderId="5" xfId="3" applyNumberFormat="1" applyFont="1" applyFill="1" applyBorder="1" applyAlignment="1" applyProtection="1">
      <alignment horizontal="center" vertical="center"/>
    </xf>
    <xf numFmtId="0" fontId="19" fillId="22" borderId="6" xfId="3" applyNumberFormat="1" applyFont="1" applyFill="1" applyBorder="1" applyAlignment="1" applyProtection="1">
      <alignment horizontal="center" vertical="center" wrapText="1"/>
    </xf>
    <xf numFmtId="0" fontId="19" fillId="22" borderId="6" xfId="3" applyNumberFormat="1" applyFont="1" applyFill="1" applyBorder="1" applyAlignment="1" applyProtection="1">
      <alignment horizontal="center" vertical="center"/>
    </xf>
    <xf numFmtId="0" fontId="20" fillId="22" borderId="6" xfId="3" applyNumberFormat="1" applyFont="1" applyFill="1" applyBorder="1" applyAlignment="1" applyProtection="1">
      <alignment horizontal="center" vertical="center" wrapText="1"/>
    </xf>
    <xf numFmtId="3" fontId="11" fillId="22" borderId="61" xfId="3" applyNumberFormat="1" applyFont="1" applyFill="1" applyBorder="1" applyAlignment="1" applyProtection="1">
      <alignment horizontal="right" vertical="center"/>
    </xf>
    <xf numFmtId="3" fontId="11" fillId="22" borderId="62" xfId="3" applyNumberFormat="1" applyFont="1" applyFill="1" applyBorder="1" applyAlignment="1" applyProtection="1">
      <alignment horizontal="right" vertical="center"/>
    </xf>
    <xf numFmtId="0" fontId="5" fillId="22" borderId="8" xfId="0" applyNumberFormat="1" applyFont="1" applyFill="1" applyBorder="1" applyAlignment="1" applyProtection="1">
      <alignment horizontal="left" vertical="center" wrapText="1"/>
    </xf>
    <xf numFmtId="0" fontId="11" fillId="22" borderId="61" xfId="3" applyNumberFormat="1" applyFont="1" applyFill="1" applyBorder="1" applyAlignment="1" applyProtection="1">
      <alignment horizontal="left" vertical="center" wrapText="1"/>
    </xf>
    <xf numFmtId="0" fontId="11" fillId="22" borderId="62" xfId="3" applyNumberFormat="1" applyFont="1" applyFill="1" applyBorder="1" applyAlignment="1" applyProtection="1">
      <alignment horizontal="left" vertical="center" wrapText="1"/>
    </xf>
    <xf numFmtId="0" fontId="11" fillId="22" borderId="8" xfId="3" applyNumberFormat="1" applyFont="1" applyFill="1" applyBorder="1" applyAlignment="1" applyProtection="1">
      <alignment horizontal="left" vertical="center" wrapText="1"/>
    </xf>
    <xf numFmtId="0" fontId="11" fillId="22" borderId="20" xfId="3" applyNumberFormat="1" applyFont="1" applyFill="1" applyBorder="1" applyAlignment="1" applyProtection="1">
      <alignment horizontal="left" vertical="center" wrapText="1"/>
    </xf>
    <xf numFmtId="3" fontId="11" fillId="22" borderId="20" xfId="3" applyNumberFormat="1" applyFont="1" applyFill="1" applyBorder="1" applyAlignment="1" applyProtection="1">
      <alignment horizontal="right" vertical="center"/>
    </xf>
    <xf numFmtId="0" fontId="35" fillId="22" borderId="53" xfId="3" applyNumberFormat="1" applyFont="1" applyFill="1" applyBorder="1" applyAlignment="1" applyProtection="1">
      <alignment horizontal="left" vertical="center" wrapText="1"/>
    </xf>
    <xf numFmtId="0" fontId="5" fillId="22" borderId="100" xfId="3" applyNumberFormat="1" applyFont="1" applyFill="1" applyBorder="1" applyAlignment="1" applyProtection="1">
      <alignment horizontal="left" vertical="center" wrapText="1"/>
    </xf>
    <xf numFmtId="0" fontId="31" fillId="22" borderId="2" xfId="3" applyNumberFormat="1" applyFont="1" applyFill="1" applyBorder="1" applyAlignment="1" applyProtection="1">
      <alignment horizontal="center" vertical="center"/>
    </xf>
    <xf numFmtId="0" fontId="31" fillId="24" borderId="2" xfId="3" applyNumberFormat="1" applyFont="1" applyFill="1" applyBorder="1" applyAlignment="1" applyProtection="1">
      <alignment horizontal="left" vertical="top"/>
    </xf>
    <xf numFmtId="0" fontId="32" fillId="22" borderId="54" xfId="3" applyNumberFormat="1" applyFont="1" applyFill="1" applyBorder="1" applyAlignment="1" applyProtection="1">
      <alignment horizontal="center" vertical="center"/>
    </xf>
    <xf numFmtId="0" fontId="32" fillId="22" borderId="55" xfId="3" applyNumberFormat="1" applyFont="1" applyFill="1" applyBorder="1" applyAlignment="1" applyProtection="1">
      <alignment horizontal="center" vertical="center"/>
    </xf>
    <xf numFmtId="0" fontId="15" fillId="22" borderId="58" xfId="3" applyNumberFormat="1" applyFont="1" applyFill="1" applyBorder="1" applyAlignment="1" applyProtection="1">
      <alignment horizontal="left" vertical="center"/>
    </xf>
    <xf numFmtId="0" fontId="36" fillId="22" borderId="54" xfId="3" applyNumberFormat="1" applyFont="1" applyFill="1" applyBorder="1" applyAlignment="1" applyProtection="1">
      <alignment horizontal="center" vertical="center"/>
    </xf>
    <xf numFmtId="0" fontId="37" fillId="22" borderId="101" xfId="3" applyNumberFormat="1" applyFont="1" applyFill="1" applyBorder="1" applyAlignment="1" applyProtection="1">
      <alignment horizontal="left" vertical="center"/>
    </xf>
    <xf numFmtId="0" fontId="5" fillId="22" borderId="118" xfId="0" applyNumberFormat="1" applyFont="1" applyFill="1" applyBorder="1" applyAlignment="1" applyProtection="1">
      <alignment horizontal="center" vertical="center"/>
    </xf>
    <xf numFmtId="0" fontId="5" fillId="22" borderId="51" xfId="0" applyNumberFormat="1" applyFont="1" applyFill="1" applyBorder="1" applyAlignment="1" applyProtection="1">
      <alignment horizontal="center" vertical="center"/>
    </xf>
    <xf numFmtId="0" fontId="5" fillId="22" borderId="51" xfId="0" applyNumberFormat="1" applyFont="1" applyFill="1" applyBorder="1" applyAlignment="1" applyProtection="1">
      <alignment horizontal="left" vertical="center" wrapText="1"/>
    </xf>
    <xf numFmtId="0" fontId="5" fillId="24" borderId="51" xfId="0" applyNumberFormat="1" applyFont="1" applyFill="1" applyBorder="1" applyAlignment="1" applyProtection="1">
      <alignment horizontal="left" vertical="center" wrapText="1"/>
    </xf>
    <xf numFmtId="0" fontId="40" fillId="24" borderId="51" xfId="3" applyNumberFormat="1" applyFont="1" applyFill="1" applyBorder="1" applyAlignment="1" applyProtection="1">
      <alignment horizontal="left" vertical="center" wrapText="1"/>
    </xf>
    <xf numFmtId="3" fontId="11" fillId="24" borderId="51" xfId="3" applyNumberFormat="1" applyFont="1" applyFill="1" applyBorder="1" applyAlignment="1" applyProtection="1">
      <alignment horizontal="right" vertical="center"/>
    </xf>
    <xf numFmtId="3" fontId="11" fillId="0" borderId="78" xfId="3" applyNumberFormat="1" applyFont="1" applyFill="1" applyBorder="1" applyAlignment="1" applyProtection="1">
      <alignment horizontal="right" vertical="center"/>
    </xf>
    <xf numFmtId="3" fontId="11" fillId="0" borderId="119" xfId="3" applyNumberFormat="1" applyFont="1" applyFill="1" applyBorder="1" applyAlignment="1" applyProtection="1">
      <alignment horizontal="right" vertical="center"/>
    </xf>
    <xf numFmtId="0" fontId="11" fillId="24" borderId="51" xfId="3" applyNumberFormat="1" applyFont="1" applyFill="1" applyBorder="1" applyAlignment="1" applyProtection="1">
      <alignment horizontal="left" vertical="center" wrapText="1"/>
    </xf>
    <xf numFmtId="3" fontId="41" fillId="0" borderId="120" xfId="3" applyNumberFormat="1" applyFont="1" applyFill="1" applyBorder="1" applyAlignment="1" applyProtection="1">
      <alignment horizontal="right" vertical="center"/>
    </xf>
    <xf numFmtId="3" fontId="11" fillId="0" borderId="120" xfId="3" applyNumberFormat="1" applyFont="1" applyFill="1" applyBorder="1" applyAlignment="1" applyProtection="1">
      <alignment horizontal="right" vertical="center"/>
    </xf>
    <xf numFmtId="0" fontId="41" fillId="25" borderId="51" xfId="3" applyNumberFormat="1" applyFont="1" applyFill="1" applyBorder="1" applyAlignment="1" applyProtection="1">
      <alignment horizontal="left" vertical="center" wrapText="1"/>
    </xf>
    <xf numFmtId="0" fontId="40" fillId="25" borderId="51" xfId="3" applyNumberFormat="1" applyFont="1" applyFill="1" applyBorder="1" applyAlignment="1" applyProtection="1">
      <alignment horizontal="left" vertical="center" wrapText="1"/>
    </xf>
    <xf numFmtId="3" fontId="41" fillId="25" borderId="51" xfId="3" applyNumberFormat="1" applyFont="1" applyFill="1" applyBorder="1" applyAlignment="1" applyProtection="1">
      <alignment horizontal="right" vertical="center"/>
    </xf>
    <xf numFmtId="3" fontId="41" fillId="25" borderId="120" xfId="3" applyNumberFormat="1" applyFont="1" applyFill="1" applyBorder="1" applyAlignment="1" applyProtection="1">
      <alignment horizontal="right" vertical="center"/>
    </xf>
    <xf numFmtId="3" fontId="11" fillId="0" borderId="52" xfId="3" applyNumberFormat="1" applyFont="1" applyFill="1" applyBorder="1" applyAlignment="1" applyProtection="1">
      <alignment horizontal="right" vertical="center"/>
    </xf>
    <xf numFmtId="3" fontId="11" fillId="26" borderId="120" xfId="3" applyNumberFormat="1" applyFont="1" applyFill="1" applyBorder="1" applyAlignment="1" applyProtection="1">
      <alignment horizontal="right" vertical="center"/>
    </xf>
    <xf numFmtId="0" fontId="13" fillId="25" borderId="51" xfId="3" applyNumberFormat="1" applyFont="1" applyFill="1" applyBorder="1" applyAlignment="1" applyProtection="1">
      <alignment horizontal="left" vertical="center" wrapText="1"/>
    </xf>
    <xf numFmtId="0" fontId="11" fillId="25" borderId="51" xfId="3" applyNumberFormat="1" applyFont="1" applyFill="1" applyBorder="1" applyAlignment="1" applyProtection="1">
      <alignment horizontal="left" vertical="center" wrapText="1"/>
    </xf>
    <xf numFmtId="3" fontId="13" fillId="25" borderId="51" xfId="3" applyNumberFormat="1" applyFont="1" applyFill="1" applyBorder="1" applyAlignment="1" applyProtection="1">
      <alignment horizontal="right" vertical="center"/>
    </xf>
    <xf numFmtId="3" fontId="13" fillId="25" borderId="120" xfId="3" applyNumberFormat="1" applyFont="1" applyFill="1" applyBorder="1" applyAlignment="1" applyProtection="1">
      <alignment horizontal="right" vertical="center"/>
    </xf>
    <xf numFmtId="0" fontId="4" fillId="0" borderId="121" xfId="3" applyFont="1" applyFill="1" applyBorder="1"/>
    <xf numFmtId="0" fontId="40" fillId="0" borderId="51" xfId="3" applyNumberFormat="1" applyFont="1" applyFill="1" applyBorder="1" applyAlignment="1" applyProtection="1">
      <alignment horizontal="left" vertical="center" wrapText="1"/>
    </xf>
    <xf numFmtId="3" fontId="11" fillId="0" borderId="51" xfId="3" applyNumberFormat="1" applyFont="1" applyFill="1" applyBorder="1" applyAlignment="1" applyProtection="1">
      <alignment horizontal="right" vertical="center"/>
    </xf>
    <xf numFmtId="0" fontId="11" fillId="0" borderId="51" xfId="3" applyNumberFormat="1" applyFont="1" applyFill="1" applyBorder="1" applyAlignment="1" applyProtection="1">
      <alignment horizontal="left" vertical="center" wrapText="1"/>
    </xf>
    <xf numFmtId="0" fontId="41" fillId="0" borderId="51" xfId="3" applyNumberFormat="1" applyFont="1" applyFill="1" applyBorder="1" applyAlignment="1" applyProtection="1">
      <alignment horizontal="left" vertical="center" wrapText="1"/>
    </xf>
    <xf numFmtId="3" fontId="41" fillId="0" borderId="51" xfId="3" applyNumberFormat="1" applyFont="1" applyFill="1" applyBorder="1" applyAlignment="1" applyProtection="1">
      <alignment horizontal="right" vertical="center"/>
    </xf>
    <xf numFmtId="0" fontId="13" fillId="0" borderId="51" xfId="3" applyNumberFormat="1" applyFont="1" applyFill="1" applyBorder="1" applyAlignment="1" applyProtection="1">
      <alignment horizontal="left" vertical="center" wrapText="1"/>
    </xf>
    <xf numFmtId="3" fontId="13" fillId="0" borderId="51" xfId="3" applyNumberFormat="1" applyFont="1" applyFill="1" applyBorder="1" applyAlignment="1" applyProtection="1">
      <alignment horizontal="right" vertical="center"/>
    </xf>
    <xf numFmtId="3" fontId="13" fillId="0" borderId="120" xfId="3" applyNumberFormat="1" applyFont="1" applyFill="1" applyBorder="1" applyAlignment="1" applyProtection="1">
      <alignment horizontal="right" vertical="center"/>
    </xf>
    <xf numFmtId="0" fontId="5" fillId="22" borderId="122" xfId="0" applyNumberFormat="1" applyFont="1" applyFill="1" applyBorder="1" applyAlignment="1" applyProtection="1">
      <alignment horizontal="center" vertical="center"/>
    </xf>
    <xf numFmtId="0" fontId="5" fillId="22" borderId="96" xfId="0" applyNumberFormat="1" applyFont="1" applyFill="1" applyBorder="1" applyAlignment="1" applyProtection="1">
      <alignment horizontal="center" vertical="center"/>
    </xf>
    <xf numFmtId="0" fontId="5" fillId="22" borderId="96" xfId="0" applyNumberFormat="1" applyFont="1" applyFill="1" applyBorder="1" applyAlignment="1" applyProtection="1">
      <alignment horizontal="left" vertical="center" wrapText="1"/>
    </xf>
    <xf numFmtId="0" fontId="11" fillId="22" borderId="96" xfId="3" applyNumberFormat="1" applyFont="1" applyFill="1" applyBorder="1" applyAlignment="1" applyProtection="1">
      <alignment horizontal="center" vertical="center"/>
    </xf>
    <xf numFmtId="0" fontId="13" fillId="0" borderId="96" xfId="3" applyNumberFormat="1" applyFont="1" applyFill="1" applyBorder="1" applyAlignment="1" applyProtection="1">
      <alignment horizontal="left" vertical="center" wrapText="1"/>
    </xf>
    <xf numFmtId="0" fontId="11" fillId="0" borderId="96" xfId="3" applyNumberFormat="1" applyFont="1" applyFill="1" applyBorder="1" applyAlignment="1" applyProtection="1">
      <alignment horizontal="left" vertical="center" wrapText="1"/>
    </xf>
    <xf numFmtId="3" fontId="42" fillId="0" borderId="96" xfId="3" applyNumberFormat="1" applyFont="1" applyFill="1" applyBorder="1" applyAlignment="1" applyProtection="1">
      <alignment horizontal="right" vertical="center"/>
    </xf>
    <xf numFmtId="3" fontId="42" fillId="0" borderId="123" xfId="3" applyNumberFormat="1" applyFont="1" applyFill="1" applyBorder="1" applyAlignment="1" applyProtection="1">
      <alignment horizontal="right" vertical="center"/>
    </xf>
    <xf numFmtId="0" fontId="5" fillId="22" borderId="124" xfId="0" applyNumberFormat="1" applyFont="1" applyFill="1" applyBorder="1" applyAlignment="1" applyProtection="1">
      <alignment horizontal="center" vertical="center"/>
    </xf>
    <xf numFmtId="0" fontId="5" fillId="22" borderId="97" xfId="0" applyNumberFormat="1" applyFont="1" applyFill="1" applyBorder="1" applyAlignment="1" applyProtection="1">
      <alignment horizontal="center" vertical="center"/>
    </xf>
    <xf numFmtId="0" fontId="5" fillId="22" borderId="97" xfId="0" applyNumberFormat="1" applyFont="1" applyFill="1" applyBorder="1" applyAlignment="1" applyProtection="1">
      <alignment horizontal="left" vertical="center" wrapText="1"/>
    </xf>
    <xf numFmtId="0" fontId="11" fillId="22" borderId="97" xfId="3" applyNumberFormat="1" applyFont="1" applyFill="1" applyBorder="1" applyAlignment="1" applyProtection="1">
      <alignment horizontal="center" vertical="center"/>
    </xf>
    <xf numFmtId="0" fontId="21" fillId="0" borderId="97" xfId="3" applyNumberFormat="1" applyFont="1" applyFill="1" applyBorder="1" applyAlignment="1" applyProtection="1">
      <alignment horizontal="left" vertical="center" wrapText="1"/>
    </xf>
    <xf numFmtId="0" fontId="11" fillId="0" borderId="97" xfId="3" applyNumberFormat="1" applyFont="1" applyFill="1" applyBorder="1" applyAlignment="1" applyProtection="1">
      <alignment horizontal="left" vertical="center" wrapText="1"/>
    </xf>
    <xf numFmtId="3" fontId="42" fillId="0" borderId="97" xfId="3" applyNumberFormat="1" applyFont="1" applyFill="1" applyBorder="1" applyAlignment="1" applyProtection="1">
      <alignment horizontal="right" vertical="center"/>
    </xf>
    <xf numFmtId="3" fontId="42" fillId="0" borderId="125" xfId="3" applyNumberFormat="1" applyFont="1" applyFill="1" applyBorder="1" applyAlignment="1" applyProtection="1">
      <alignment horizontal="right" vertical="center"/>
    </xf>
    <xf numFmtId="0" fontId="13" fillId="0" borderId="97" xfId="3" applyNumberFormat="1" applyFont="1" applyFill="1" applyBorder="1" applyAlignment="1" applyProtection="1">
      <alignment horizontal="left" vertical="center" wrapText="1"/>
    </xf>
    <xf numFmtId="0" fontId="5" fillId="22" borderId="126" xfId="0" applyNumberFormat="1" applyFont="1" applyFill="1" applyBorder="1" applyAlignment="1" applyProtection="1">
      <alignment horizontal="center" vertical="center"/>
    </xf>
    <xf numFmtId="0" fontId="5" fillId="22" borderId="127" xfId="0" applyNumberFormat="1" applyFont="1" applyFill="1" applyBorder="1" applyAlignment="1" applyProtection="1">
      <alignment horizontal="center" vertical="center"/>
    </xf>
    <xf numFmtId="0" fontId="5" fillId="22" borderId="127" xfId="0" applyNumberFormat="1" applyFont="1" applyFill="1" applyBorder="1" applyAlignment="1" applyProtection="1">
      <alignment horizontal="left" vertical="center" wrapText="1"/>
    </xf>
    <xf numFmtId="0" fontId="11" fillId="22" borderId="127" xfId="3" applyNumberFormat="1" applyFont="1" applyFill="1" applyBorder="1" applyAlignment="1" applyProtection="1">
      <alignment horizontal="center" vertical="center"/>
    </xf>
    <xf numFmtId="0" fontId="13" fillId="0" borderId="127" xfId="3" applyNumberFormat="1" applyFont="1" applyFill="1" applyBorder="1" applyAlignment="1" applyProtection="1">
      <alignment horizontal="left" vertical="center" wrapText="1"/>
    </xf>
    <xf numFmtId="0" fontId="11" fillId="0" borderId="127" xfId="3" applyNumberFormat="1" applyFont="1" applyFill="1" applyBorder="1" applyAlignment="1" applyProtection="1">
      <alignment horizontal="left" vertical="center" wrapText="1"/>
    </xf>
    <xf numFmtId="3" fontId="42" fillId="0" borderId="127" xfId="3" applyNumberFormat="1" applyFont="1" applyFill="1" applyBorder="1" applyAlignment="1" applyProtection="1">
      <alignment horizontal="right" vertical="center"/>
    </xf>
    <xf numFmtId="3" fontId="42" fillId="0" borderId="128" xfId="3" applyNumberFormat="1" applyFont="1" applyFill="1" applyBorder="1" applyAlignment="1" applyProtection="1">
      <alignment horizontal="right" vertical="center"/>
    </xf>
    <xf numFmtId="0" fontId="5" fillId="22" borderId="2" xfId="0" applyNumberFormat="1" applyFont="1" applyFill="1" applyBorder="1" applyAlignment="1" applyProtection="1">
      <alignment horizontal="center" vertical="center"/>
    </xf>
    <xf numFmtId="0" fontId="5" fillId="22" borderId="2" xfId="0" applyNumberFormat="1" applyFont="1" applyFill="1" applyBorder="1" applyAlignment="1" applyProtection="1">
      <alignment horizontal="left" vertical="center" wrapText="1"/>
    </xf>
    <xf numFmtId="0" fontId="11" fillId="22" borderId="2" xfId="3" applyNumberFormat="1" applyFont="1" applyFill="1" applyBorder="1" applyAlignment="1" applyProtection="1">
      <alignment horizontal="center" vertical="center"/>
    </xf>
    <xf numFmtId="0" fontId="13" fillId="0" borderId="2" xfId="3" applyNumberFormat="1" applyFont="1" applyFill="1" applyBorder="1" applyAlignment="1" applyProtection="1">
      <alignment horizontal="left" vertical="center" wrapText="1"/>
    </xf>
    <xf numFmtId="0" fontId="11" fillId="0" borderId="2" xfId="3" applyNumberFormat="1" applyFont="1" applyFill="1" applyBorder="1" applyAlignment="1" applyProtection="1">
      <alignment horizontal="left" vertical="center" wrapText="1"/>
    </xf>
    <xf numFmtId="3" fontId="13" fillId="0" borderId="2" xfId="3" applyNumberFormat="1" applyFont="1" applyFill="1" applyBorder="1" applyAlignment="1" applyProtection="1">
      <alignment horizontal="right" vertical="center"/>
    </xf>
    <xf numFmtId="0" fontId="5" fillId="24" borderId="2" xfId="0" applyNumberFormat="1" applyFont="1" applyFill="1" applyBorder="1" applyAlignment="1" applyProtection="1">
      <alignment horizontal="left" vertical="center" wrapText="1"/>
    </xf>
    <xf numFmtId="0" fontId="5" fillId="0" borderId="2" xfId="3" applyNumberFormat="1" applyFont="1" applyFill="1" applyBorder="1" applyAlignment="1" applyProtection="1">
      <alignment horizontal="left" vertical="top"/>
    </xf>
    <xf numFmtId="0" fontId="43" fillId="22" borderId="6" xfId="0" applyNumberFormat="1" applyFont="1" applyFill="1" applyBorder="1" applyAlignment="1" applyProtection="1">
      <alignment horizontal="center" vertical="center" wrapText="1"/>
    </xf>
    <xf numFmtId="0" fontId="44" fillId="22" borderId="6" xfId="0" applyNumberFormat="1" applyFont="1" applyFill="1" applyBorder="1" applyAlignment="1" applyProtection="1">
      <alignment horizontal="left" vertical="center"/>
    </xf>
    <xf numFmtId="0" fontId="44" fillId="22" borderId="6" xfId="0" applyNumberFormat="1" applyFont="1" applyFill="1" applyBorder="1" applyAlignment="1" applyProtection="1">
      <alignment horizontal="center" vertical="center"/>
    </xf>
    <xf numFmtId="0" fontId="44" fillId="22" borderId="75" xfId="0" applyNumberFormat="1" applyFont="1" applyFill="1" applyBorder="1" applyAlignment="1" applyProtection="1">
      <alignment horizontal="left" vertical="center"/>
    </xf>
    <xf numFmtId="0" fontId="44" fillId="22" borderId="77" xfId="0" applyNumberFormat="1" applyFont="1" applyFill="1" applyBorder="1" applyAlignment="1" applyProtection="1">
      <alignment horizontal="center" vertical="center"/>
    </xf>
    <xf numFmtId="0" fontId="44" fillId="22" borderId="6" xfId="0" applyNumberFormat="1" applyFont="1" applyFill="1" applyBorder="1" applyAlignment="1" applyProtection="1">
      <alignment horizontal="left" vertical="center"/>
    </xf>
    <xf numFmtId="0" fontId="13" fillId="23" borderId="129" xfId="3" applyNumberFormat="1" applyFont="1" applyFill="1" applyBorder="1" applyAlignment="1" applyProtection="1">
      <alignment horizontal="center" vertical="center" wrapText="1"/>
    </xf>
    <xf numFmtId="0" fontId="13" fillId="23" borderId="130" xfId="3" applyNumberFormat="1" applyFont="1" applyFill="1" applyBorder="1" applyAlignment="1" applyProtection="1">
      <alignment horizontal="center" vertical="center" wrapText="1"/>
    </xf>
    <xf numFmtId="0" fontId="13" fillId="23" borderId="130" xfId="3" applyNumberFormat="1" applyFont="1" applyFill="1" applyBorder="1" applyAlignment="1" applyProtection="1">
      <alignment horizontal="center" vertical="center"/>
    </xf>
    <xf numFmtId="0" fontId="13" fillId="23" borderId="131" xfId="3" applyNumberFormat="1" applyFont="1" applyFill="1" applyBorder="1" applyAlignment="1" applyProtection="1">
      <alignment horizontal="center" vertical="center"/>
    </xf>
    <xf numFmtId="0" fontId="13" fillId="23" borderId="132" xfId="3" applyNumberFormat="1" applyFont="1" applyFill="1" applyBorder="1" applyAlignment="1" applyProtection="1">
      <alignment horizontal="center" vertical="center"/>
    </xf>
    <xf numFmtId="0" fontId="32" fillId="22" borderId="7" xfId="3" applyNumberFormat="1" applyFont="1" applyFill="1" applyBorder="1" applyAlignment="1" applyProtection="1">
      <alignment horizontal="center" vertical="center"/>
    </xf>
    <xf numFmtId="0" fontId="32" fillId="22" borderId="9" xfId="3" applyNumberFormat="1" applyFont="1" applyFill="1" applyBorder="1" applyAlignment="1" applyProtection="1">
      <alignment horizontal="center" vertical="center"/>
    </xf>
    <xf numFmtId="0" fontId="18" fillId="22" borderId="133" xfId="3" applyNumberFormat="1" applyFont="1" applyFill="1" applyBorder="1" applyAlignment="1" applyProtection="1">
      <alignment horizontal="center" vertical="center" wrapText="1"/>
    </xf>
    <xf numFmtId="0" fontId="33" fillId="22" borderId="9" xfId="3" applyNumberFormat="1" applyFont="1" applyFill="1" applyBorder="1" applyAlignment="1" applyProtection="1">
      <alignment horizontal="center" vertical="center"/>
    </xf>
    <xf numFmtId="0" fontId="15" fillId="22" borderId="134" xfId="3" applyNumberFormat="1" applyFont="1" applyFill="1" applyBorder="1" applyAlignment="1" applyProtection="1">
      <alignment horizontal="left" vertical="center"/>
    </xf>
    <xf numFmtId="0" fontId="34" fillId="22" borderId="133" xfId="3" applyNumberFormat="1" applyFont="1" applyFill="1" applyBorder="1" applyAlignment="1" applyProtection="1">
      <alignment horizontal="center" vertical="center" wrapText="1"/>
    </xf>
    <xf numFmtId="0" fontId="5" fillId="22" borderId="135" xfId="3" applyNumberFormat="1" applyFont="1" applyFill="1" applyBorder="1" applyAlignment="1" applyProtection="1">
      <alignment horizontal="left" vertical="center" wrapText="1"/>
    </xf>
    <xf numFmtId="0" fontId="34" fillId="22" borderId="83" xfId="3" applyNumberFormat="1" applyFont="1" applyFill="1" applyBorder="1" applyAlignment="1" applyProtection="1">
      <alignment horizontal="center" vertical="center" wrapText="1"/>
    </xf>
    <xf numFmtId="0" fontId="5" fillId="22" borderId="136" xfId="3" applyNumberFormat="1" applyFont="1" applyFill="1" applyBorder="1" applyAlignment="1" applyProtection="1">
      <alignment horizontal="left" vertical="center" wrapText="1"/>
    </xf>
    <xf numFmtId="0" fontId="36" fillId="22" borderId="7" xfId="3" applyNumberFormat="1" applyFont="1" applyFill="1" applyBorder="1" applyAlignment="1" applyProtection="1">
      <alignment horizontal="center" vertical="center"/>
    </xf>
    <xf numFmtId="0" fontId="37" fillId="22" borderId="137" xfId="3" applyNumberFormat="1" applyFont="1" applyFill="1" applyBorder="1" applyAlignment="1" applyProtection="1">
      <alignment horizontal="left" vertical="center"/>
    </xf>
    <xf numFmtId="0" fontId="3" fillId="22" borderId="138" xfId="3" applyFont="1" applyFill="1" applyBorder="1" applyAlignment="1" applyProtection="1">
      <alignment horizontal="center"/>
      <protection locked="0"/>
    </xf>
    <xf numFmtId="9" fontId="11" fillId="22" borderId="139" xfId="2" applyFont="1" applyFill="1" applyBorder="1" applyAlignment="1" applyProtection="1">
      <alignment horizontal="right" vertical="center"/>
    </xf>
    <xf numFmtId="0" fontId="38" fillId="22" borderId="140" xfId="3" applyNumberFormat="1" applyFont="1" applyFill="1" applyBorder="1" applyAlignment="1" applyProtection="1">
      <alignment horizontal="center" vertical="center"/>
    </xf>
    <xf numFmtId="0" fontId="38" fillId="22" borderId="141" xfId="3" applyNumberFormat="1" applyFont="1" applyFill="1" applyBorder="1" applyAlignment="1" applyProtection="1">
      <alignment horizontal="center" vertical="center"/>
    </xf>
    <xf numFmtId="0" fontId="11" fillId="22" borderId="142" xfId="3" applyNumberFormat="1" applyFont="1" applyFill="1" applyBorder="1" applyAlignment="1" applyProtection="1">
      <alignment horizontal="left" vertical="center" wrapText="1"/>
    </xf>
    <xf numFmtId="0" fontId="11" fillId="22" borderId="143" xfId="3" applyNumberFormat="1" applyFont="1" applyFill="1" applyBorder="1" applyAlignment="1" applyProtection="1">
      <alignment horizontal="center" vertical="center"/>
    </xf>
    <xf numFmtId="0" fontId="11" fillId="22" borderId="143" xfId="3" applyNumberFormat="1" applyFont="1" applyFill="1" applyBorder="1" applyAlignment="1" applyProtection="1">
      <alignment horizontal="left" vertical="center"/>
    </xf>
    <xf numFmtId="3" fontId="11" fillId="22" borderId="143" xfId="3" applyNumberFormat="1" applyFont="1" applyFill="1" applyBorder="1" applyAlignment="1" applyProtection="1">
      <alignment horizontal="right" vertical="center" wrapText="1"/>
    </xf>
    <xf numFmtId="3" fontId="11" fillId="22" borderId="143" xfId="3" applyNumberFormat="1" applyFont="1" applyFill="1" applyBorder="1" applyAlignment="1" applyProtection="1">
      <alignment horizontal="right" vertical="center"/>
    </xf>
    <xf numFmtId="9" fontId="11" fillId="22" borderId="144" xfId="2" applyFont="1" applyFill="1" applyBorder="1" applyAlignment="1" applyProtection="1">
      <alignment horizontal="right" vertical="center"/>
    </xf>
    <xf numFmtId="0" fontId="32" fillId="22" borderId="145" xfId="3" applyNumberFormat="1" applyFont="1" applyFill="1" applyBorder="1" applyAlignment="1" applyProtection="1">
      <alignment horizontal="center" vertical="center" wrapText="1"/>
    </xf>
    <xf numFmtId="0" fontId="5" fillId="22" borderId="146" xfId="3" applyNumberFormat="1" applyFont="1" applyFill="1" applyBorder="1" applyAlignment="1" applyProtection="1">
      <alignment horizontal="left" vertical="center" wrapText="1"/>
    </xf>
    <xf numFmtId="0" fontId="5" fillId="22" borderId="147" xfId="3" applyNumberFormat="1" applyFont="1" applyFill="1" applyBorder="1" applyAlignment="1" applyProtection="1">
      <alignment horizontal="left" vertical="center" wrapText="1"/>
    </xf>
    <xf numFmtId="0" fontId="13" fillId="23" borderId="148" xfId="3" applyNumberFormat="1" applyFont="1" applyFill="1" applyBorder="1" applyAlignment="1" applyProtection="1">
      <alignment horizontal="center" vertical="center" wrapText="1"/>
    </xf>
    <xf numFmtId="0" fontId="13" fillId="23" borderId="149" xfId="3" applyNumberFormat="1" applyFont="1" applyFill="1" applyBorder="1" applyAlignment="1" applyProtection="1">
      <alignment horizontal="center" vertical="center" wrapText="1"/>
    </xf>
    <xf numFmtId="0" fontId="13" fillId="23" borderId="149" xfId="3" applyNumberFormat="1" applyFont="1" applyFill="1" applyBorder="1" applyAlignment="1" applyProtection="1">
      <alignment horizontal="center" vertical="center"/>
    </xf>
    <xf numFmtId="0" fontId="13" fillId="23" borderId="150" xfId="3" applyNumberFormat="1" applyFont="1" applyFill="1" applyBorder="1" applyAlignment="1" applyProtection="1">
      <alignment horizontal="center" vertical="center"/>
    </xf>
    <xf numFmtId="0" fontId="13" fillId="23" borderId="151" xfId="3" applyNumberFormat="1" applyFont="1" applyFill="1" applyBorder="1" applyAlignment="1" applyProtection="1">
      <alignment horizontal="center" vertical="center"/>
    </xf>
    <xf numFmtId="0" fontId="6" fillId="23" borderId="152" xfId="3" applyNumberFormat="1" applyFont="1" applyFill="1" applyBorder="1" applyAlignment="1" applyProtection="1">
      <alignment horizontal="center" vertical="center"/>
    </xf>
    <xf numFmtId="0" fontId="7" fillId="23" borderId="153" xfId="3" applyNumberFormat="1" applyFont="1" applyFill="1" applyBorder="1" applyAlignment="1" applyProtection="1">
      <alignment horizontal="center" vertical="center"/>
    </xf>
    <xf numFmtId="0" fontId="8" fillId="23" borderId="153" xfId="3" applyNumberFormat="1" applyFont="1" applyFill="1" applyBorder="1" applyAlignment="1" applyProtection="1">
      <alignment horizontal="center" vertical="center" wrapText="1"/>
    </xf>
    <xf numFmtId="0" fontId="8" fillId="23" borderId="154" xfId="3" applyNumberFormat="1" applyFont="1" applyFill="1" applyBorder="1" applyAlignment="1" applyProtection="1">
      <alignment horizontal="center" vertical="center"/>
    </xf>
    <xf numFmtId="0" fontId="9" fillId="22" borderId="155" xfId="3" applyNumberFormat="1" applyFont="1" applyFill="1" applyBorder="1" applyAlignment="1" applyProtection="1">
      <alignment horizontal="center" vertical="center"/>
    </xf>
    <xf numFmtId="9" fontId="12" fillId="24" borderId="31" xfId="2" applyFont="1" applyFill="1" applyBorder="1" applyAlignment="1" applyProtection="1">
      <alignment horizontal="right" vertical="center"/>
    </xf>
    <xf numFmtId="0" fontId="9" fillId="22" borderId="156" xfId="3" applyNumberFormat="1" applyFont="1" applyFill="1" applyBorder="1" applyAlignment="1" applyProtection="1">
      <alignment horizontal="center" vertical="center"/>
    </xf>
    <xf numFmtId="0" fontId="11" fillId="24" borderId="157" xfId="3" applyNumberFormat="1" applyFont="1" applyFill="1" applyBorder="1" applyAlignment="1" applyProtection="1">
      <alignment horizontal="center" vertical="center"/>
    </xf>
    <xf numFmtId="9" fontId="11" fillId="24" borderId="153" xfId="2" applyFont="1" applyFill="1" applyBorder="1" applyAlignment="1" applyProtection="1">
      <alignment horizontal="right" vertical="center"/>
    </xf>
    <xf numFmtId="9" fontId="12" fillId="24" borderId="153" xfId="2" applyFont="1" applyFill="1" applyBorder="1" applyAlignment="1" applyProtection="1">
      <alignment horizontal="right" vertical="center"/>
    </xf>
    <xf numFmtId="3" fontId="11" fillId="24" borderId="153" xfId="3" applyNumberFormat="1" applyFont="1" applyFill="1" applyBorder="1" applyAlignment="1" applyProtection="1">
      <alignment horizontal="right" vertical="center"/>
    </xf>
    <xf numFmtId="3" fontId="12" fillId="24" borderId="153" xfId="3" applyNumberFormat="1" applyFont="1" applyFill="1" applyBorder="1" applyAlignment="1" applyProtection="1">
      <alignment horizontal="right" vertical="center"/>
    </xf>
    <xf numFmtId="0" fontId="11" fillId="23" borderId="158" xfId="3" applyNumberFormat="1" applyFont="1" applyFill="1" applyBorder="1" applyAlignment="1" applyProtection="1">
      <alignment horizontal="left" vertical="top"/>
    </xf>
    <xf numFmtId="0" fontId="11" fillId="23" borderId="159" xfId="3" applyNumberFormat="1" applyFont="1" applyFill="1" applyBorder="1" applyAlignment="1" applyProtection="1">
      <alignment horizontal="right" vertical="center"/>
    </xf>
    <xf numFmtId="0" fontId="5" fillId="22" borderId="157" xfId="0" applyNumberFormat="1" applyFont="1" applyFill="1" applyBorder="1" applyAlignment="1" applyProtection="1">
      <alignment horizontal="center" vertical="center"/>
    </xf>
    <xf numFmtId="3" fontId="11" fillId="22" borderId="153" xfId="3" applyNumberFormat="1" applyFont="1" applyFill="1" applyBorder="1" applyAlignment="1" applyProtection="1">
      <alignment horizontal="right" vertical="center"/>
    </xf>
    <xf numFmtId="0" fontId="11" fillId="22" borderId="157" xfId="3" applyNumberFormat="1" applyFont="1" applyFill="1" applyBorder="1" applyAlignment="1" applyProtection="1">
      <alignment horizontal="center" vertical="center"/>
    </xf>
    <xf numFmtId="9" fontId="11" fillId="22" borderId="153" xfId="2" applyFont="1" applyFill="1" applyBorder="1" applyAlignment="1" applyProtection="1">
      <alignment horizontal="right" vertical="center"/>
    </xf>
    <xf numFmtId="0" fontId="11" fillId="22" borderId="160" xfId="3" applyNumberFormat="1" applyFont="1" applyFill="1" applyBorder="1" applyAlignment="1" applyProtection="1">
      <alignment horizontal="center" vertical="center"/>
    </xf>
    <xf numFmtId="0" fontId="11" fillId="22" borderId="161" xfId="3" applyNumberFormat="1" applyFont="1" applyFill="1" applyBorder="1" applyAlignment="1" applyProtection="1">
      <alignment horizontal="center" vertical="center"/>
    </xf>
    <xf numFmtId="0" fontId="11" fillId="22" borderId="161" xfId="3" applyNumberFormat="1" applyFont="1" applyFill="1" applyBorder="1" applyAlignment="1" applyProtection="1">
      <alignment horizontal="left" vertical="center"/>
    </xf>
    <xf numFmtId="3" fontId="11" fillId="22" borderId="161" xfId="3" applyNumberFormat="1" applyFont="1" applyFill="1" applyBorder="1" applyAlignment="1" applyProtection="1">
      <alignment horizontal="right" vertical="center"/>
    </xf>
    <xf numFmtId="3" fontId="11" fillId="22" borderId="161" xfId="3" applyNumberFormat="1" applyFont="1" applyFill="1" applyBorder="1" applyAlignment="1" applyProtection="1">
      <alignment horizontal="right" vertical="center"/>
    </xf>
    <xf numFmtId="3" fontId="11" fillId="22" borderId="162" xfId="3" applyNumberFormat="1" applyFont="1" applyFill="1" applyBorder="1" applyAlignment="1" applyProtection="1">
      <alignment horizontal="right" vertical="center"/>
    </xf>
    <xf numFmtId="0" fontId="11" fillId="24" borderId="157" xfId="3" applyNumberFormat="1" applyFont="1" applyFill="1" applyBorder="1" applyAlignment="1" applyProtection="1">
      <alignment horizontal="center" vertical="center"/>
    </xf>
    <xf numFmtId="0" fontId="12" fillId="24" borderId="157" xfId="3" applyNumberFormat="1" applyFont="1" applyFill="1" applyBorder="1" applyAlignment="1" applyProtection="1">
      <alignment horizontal="center" vertical="center"/>
    </xf>
    <xf numFmtId="0" fontId="13" fillId="24" borderId="157" xfId="3" applyNumberFormat="1" applyFont="1" applyFill="1" applyBorder="1" applyAlignment="1" applyProtection="1">
      <alignment horizontal="center" vertical="center"/>
    </xf>
    <xf numFmtId="3" fontId="13" fillId="24" borderId="153" xfId="3" applyNumberFormat="1" applyFont="1" applyFill="1" applyBorder="1" applyAlignment="1" applyProtection="1">
      <alignment horizontal="right" vertical="center"/>
    </xf>
    <xf numFmtId="9" fontId="13" fillId="24" borderId="153" xfId="2" applyFont="1" applyFill="1" applyBorder="1" applyAlignment="1" applyProtection="1">
      <alignment horizontal="right" vertical="center"/>
    </xf>
    <xf numFmtId="0" fontId="3" fillId="22" borderId="163" xfId="3" applyFont="1" applyFill="1" applyBorder="1" applyAlignment="1" applyProtection="1">
      <alignment horizontal="center"/>
      <protection locked="0"/>
    </xf>
    <xf numFmtId="4" fontId="13" fillId="24" borderId="153" xfId="3" applyNumberFormat="1" applyFont="1" applyFill="1" applyBorder="1" applyAlignment="1" applyProtection="1">
      <alignment horizontal="right" vertical="center"/>
    </xf>
    <xf numFmtId="4" fontId="12" fillId="24" borderId="153" xfId="3" applyNumberFormat="1" applyFont="1" applyFill="1" applyBorder="1" applyAlignment="1" applyProtection="1">
      <alignment horizontal="right" vertical="center"/>
    </xf>
    <xf numFmtId="0" fontId="11" fillId="24" borderId="152" xfId="3" applyNumberFormat="1" applyFont="1" applyFill="1" applyBorder="1" applyAlignment="1" applyProtection="1">
      <alignment horizontal="center" vertical="center"/>
    </xf>
    <xf numFmtId="0" fontId="23" fillId="24" borderId="20" xfId="3" applyNumberFormat="1" applyFont="1" applyFill="1" applyBorder="1" applyAlignment="1" applyProtection="1">
      <alignment horizontal="left" vertical="center" wrapText="1"/>
    </xf>
    <xf numFmtId="4" fontId="23" fillId="24" borderId="20" xfId="3" applyNumberFormat="1" applyFont="1" applyFill="1" applyBorder="1" applyAlignment="1" applyProtection="1">
      <alignment horizontal="right" vertical="center"/>
    </xf>
    <xf numFmtId="9" fontId="23" fillId="24" borderId="154" xfId="2" applyFont="1" applyFill="1" applyBorder="1" applyAlignment="1" applyProtection="1">
      <alignment horizontal="right" vertical="center"/>
    </xf>
    <xf numFmtId="0" fontId="45" fillId="22" borderId="6" xfId="0" applyNumberFormat="1" applyFont="1" applyFill="1" applyBorder="1" applyAlignment="1" applyProtection="1">
      <alignment horizontal="center" vertical="center"/>
    </xf>
    <xf numFmtId="0" fontId="45" fillId="22" borderId="77" xfId="0" applyNumberFormat="1" applyFont="1" applyFill="1" applyBorder="1" applyAlignment="1" applyProtection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O42"/>
  <sheetViews>
    <sheetView tabSelected="1" topLeftCell="A25" workbookViewId="0">
      <selection activeCell="R20" sqref="R20"/>
    </sheetView>
  </sheetViews>
  <sheetFormatPr defaultRowHeight="15" x14ac:dyDescent="0.25"/>
  <cols>
    <col min="1" max="2" width="3.28515625" style="4" customWidth="1"/>
    <col min="3" max="3" width="11.7109375" style="4" customWidth="1"/>
    <col min="4" max="4" width="51.7109375" style="4" customWidth="1"/>
    <col min="5" max="5" width="16.28515625" style="4" customWidth="1"/>
    <col min="6" max="6" width="11.140625" style="4" customWidth="1"/>
    <col min="7" max="7" width="13" style="4" customWidth="1"/>
    <col min="8" max="8" width="16.42578125" style="4" customWidth="1"/>
    <col min="9" max="9" width="14" style="4" customWidth="1"/>
    <col min="10" max="10" width="11.140625" style="4" customWidth="1"/>
    <col min="11" max="11" width="15.85546875" style="4" customWidth="1"/>
    <col min="12" max="12" width="16.28515625" style="4" customWidth="1"/>
    <col min="13" max="13" width="11.140625" style="4" customWidth="1"/>
    <col min="14" max="14" width="15" style="4" customWidth="1"/>
    <col min="15" max="15" width="11.7109375" style="4" customWidth="1"/>
    <col min="16" max="16384" width="9.140625" style="4"/>
  </cols>
  <sheetData>
    <row r="1" spans="1:15" x14ac:dyDescent="0.25">
      <c r="A1" s="2"/>
      <c r="B1" s="195" t="s">
        <v>225</v>
      </c>
      <c r="C1" s="195"/>
      <c r="D1" s="195"/>
      <c r="E1" s="195"/>
      <c r="F1" s="195"/>
      <c r="G1" s="195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196" t="s">
        <v>37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</row>
    <row r="3" spans="1:15" x14ac:dyDescent="0.25">
      <c r="A3" s="2"/>
      <c r="B3" s="197" t="s">
        <v>226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15" ht="15.75" thickBot="1" x14ac:dyDescent="0.3">
      <c r="A4" s="2"/>
      <c r="B4" s="198" t="s">
        <v>38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</row>
    <row r="5" spans="1:15" ht="15.75" thickTop="1" x14ac:dyDescent="0.25">
      <c r="A5" s="3"/>
      <c r="B5" s="199" t="s">
        <v>39</v>
      </c>
      <c r="C5" s="199"/>
      <c r="D5" s="200"/>
      <c r="E5" s="200"/>
      <c r="F5" s="200"/>
      <c r="G5" s="201" t="s">
        <v>40</v>
      </c>
      <c r="H5" s="201"/>
      <c r="I5" s="201"/>
      <c r="J5" s="201"/>
      <c r="K5" s="202"/>
      <c r="L5" s="202"/>
      <c r="M5" s="202"/>
      <c r="N5" s="202"/>
      <c r="O5" s="202"/>
    </row>
    <row r="6" spans="1:15" ht="15.75" thickBot="1" x14ac:dyDescent="0.3">
      <c r="A6" s="2"/>
      <c r="B6" s="456" t="s">
        <v>41</v>
      </c>
      <c r="C6" s="206"/>
      <c r="D6" s="206"/>
      <c r="E6" s="207" t="s">
        <v>42</v>
      </c>
      <c r="F6" s="207"/>
      <c r="G6" s="207"/>
      <c r="H6" s="207"/>
      <c r="I6" s="207"/>
      <c r="J6" s="207"/>
      <c r="K6" s="207"/>
      <c r="L6" s="207"/>
      <c r="M6" s="207"/>
      <c r="N6" s="207"/>
      <c r="O6" s="457"/>
    </row>
    <row r="7" spans="1:15" ht="19.5" thickTop="1" thickBot="1" x14ac:dyDescent="0.3">
      <c r="A7" s="2"/>
      <c r="B7" s="456"/>
      <c r="C7" s="206"/>
      <c r="D7" s="206"/>
      <c r="E7" s="208" t="s">
        <v>198</v>
      </c>
      <c r="F7" s="208"/>
      <c r="G7" s="208" t="s">
        <v>4</v>
      </c>
      <c r="H7" s="208"/>
      <c r="I7" s="208" t="s">
        <v>4</v>
      </c>
      <c r="J7" s="208"/>
      <c r="K7" s="141" t="s">
        <v>4</v>
      </c>
      <c r="L7" s="209" t="s">
        <v>4</v>
      </c>
      <c r="M7" s="209"/>
      <c r="N7" s="210" t="s">
        <v>43</v>
      </c>
      <c r="O7" s="458" t="s">
        <v>44</v>
      </c>
    </row>
    <row r="8" spans="1:15" ht="37.5" thickTop="1" thickBot="1" x14ac:dyDescent="0.3">
      <c r="A8" s="2"/>
      <c r="B8" s="456"/>
      <c r="C8" s="206"/>
      <c r="D8" s="206"/>
      <c r="E8" s="5" t="s">
        <v>45</v>
      </c>
      <c r="F8" s="6" t="s">
        <v>46</v>
      </c>
      <c r="G8" s="7" t="s">
        <v>199</v>
      </c>
      <c r="H8" s="8" t="s">
        <v>46</v>
      </c>
      <c r="I8" s="7" t="s">
        <v>200</v>
      </c>
      <c r="J8" s="8" t="s">
        <v>46</v>
      </c>
      <c r="K8" s="9" t="s">
        <v>47</v>
      </c>
      <c r="L8" s="7" t="s">
        <v>48</v>
      </c>
      <c r="M8" s="8" t="s">
        <v>46</v>
      </c>
      <c r="N8" s="210"/>
      <c r="O8" s="458"/>
    </row>
    <row r="9" spans="1:15" ht="16.5" thickTop="1" thickBot="1" x14ac:dyDescent="0.3">
      <c r="A9" s="2"/>
      <c r="B9" s="456"/>
      <c r="C9" s="206"/>
      <c r="D9" s="206"/>
      <c r="E9" s="10" t="s">
        <v>49</v>
      </c>
      <c r="F9" s="10" t="s">
        <v>50</v>
      </c>
      <c r="G9" s="10" t="s">
        <v>51</v>
      </c>
      <c r="H9" s="10" t="s">
        <v>52</v>
      </c>
      <c r="I9" s="10" t="s">
        <v>53</v>
      </c>
      <c r="J9" s="10" t="s">
        <v>54</v>
      </c>
      <c r="K9" s="10" t="s">
        <v>55</v>
      </c>
      <c r="L9" s="10" t="s">
        <v>56</v>
      </c>
      <c r="M9" s="10" t="s">
        <v>57</v>
      </c>
      <c r="N9" s="10" t="s">
        <v>58</v>
      </c>
      <c r="O9" s="459" t="s">
        <v>59</v>
      </c>
    </row>
    <row r="10" spans="1:15" ht="15.75" thickTop="1" x14ac:dyDescent="0.25">
      <c r="A10" s="2"/>
      <c r="B10" s="203" t="s">
        <v>60</v>
      </c>
      <c r="C10" s="203"/>
      <c r="D10" s="203"/>
      <c r="E10" s="12"/>
      <c r="F10" s="13"/>
      <c r="G10" s="12"/>
      <c r="H10" s="13"/>
      <c r="I10" s="12"/>
      <c r="J10" s="13"/>
      <c r="K10" s="14"/>
      <c r="L10" s="12"/>
      <c r="M10" s="13"/>
      <c r="N10" s="12"/>
      <c r="O10" s="460"/>
    </row>
    <row r="11" spans="1:15" x14ac:dyDescent="0.25">
      <c r="A11" s="2"/>
      <c r="B11" s="204" t="s">
        <v>61</v>
      </c>
      <c r="C11" s="204"/>
      <c r="D11" s="15" t="s">
        <v>62</v>
      </c>
      <c r="E11" s="12"/>
      <c r="F11" s="13"/>
      <c r="G11" s="12"/>
      <c r="H11" s="13"/>
      <c r="I11" s="12"/>
      <c r="J11" s="13"/>
      <c r="K11" s="16"/>
      <c r="L11" s="12"/>
      <c r="M11" s="13"/>
      <c r="N11" s="12"/>
      <c r="O11" s="460"/>
    </row>
    <row r="12" spans="1:15" x14ac:dyDescent="0.25">
      <c r="A12" s="2"/>
      <c r="B12" s="205" t="s">
        <v>204</v>
      </c>
      <c r="C12" s="205"/>
      <c r="D12" s="147" t="s">
        <v>205</v>
      </c>
      <c r="E12" s="18">
        <f>E33</f>
        <v>58093</v>
      </c>
      <c r="F12" s="19">
        <v>1</v>
      </c>
      <c r="G12" s="18">
        <f>G33</f>
        <v>62550</v>
      </c>
      <c r="H12" s="19">
        <v>1</v>
      </c>
      <c r="I12" s="18">
        <f>I33</f>
        <v>64040</v>
      </c>
      <c r="J12" s="19">
        <v>1</v>
      </c>
      <c r="K12" s="18">
        <f>SUM(I12-G12)</f>
        <v>1490</v>
      </c>
      <c r="L12" s="18">
        <f>L33</f>
        <v>60931</v>
      </c>
      <c r="M12" s="19">
        <v>1</v>
      </c>
      <c r="N12" s="18">
        <f>SUM(I12-L12)</f>
        <v>3109</v>
      </c>
      <c r="O12" s="20">
        <f>SUM(L12/I12)</f>
        <v>0.95145221736414742</v>
      </c>
    </row>
    <row r="13" spans="1:15" ht="25.5" x14ac:dyDescent="0.25">
      <c r="A13" s="2"/>
      <c r="B13" s="212"/>
      <c r="C13" s="212"/>
      <c r="D13" s="21" t="s">
        <v>227</v>
      </c>
      <c r="E13" s="22">
        <f>E12</f>
        <v>58093</v>
      </c>
      <c r="F13" s="23">
        <f t="shared" ref="F13:O13" si="0">F12</f>
        <v>1</v>
      </c>
      <c r="G13" s="22">
        <f>G12</f>
        <v>62550</v>
      </c>
      <c r="H13" s="23">
        <f t="shared" si="0"/>
        <v>1</v>
      </c>
      <c r="I13" s="22">
        <f>I12</f>
        <v>64040</v>
      </c>
      <c r="J13" s="23">
        <f t="shared" si="0"/>
        <v>1</v>
      </c>
      <c r="K13" s="22">
        <f t="shared" si="0"/>
        <v>1490</v>
      </c>
      <c r="L13" s="22">
        <f t="shared" si="0"/>
        <v>60931</v>
      </c>
      <c r="M13" s="23">
        <f t="shared" si="0"/>
        <v>1</v>
      </c>
      <c r="N13" s="22">
        <f t="shared" si="0"/>
        <v>3109</v>
      </c>
      <c r="O13" s="461">
        <f t="shared" si="0"/>
        <v>0.95145221736414742</v>
      </c>
    </row>
    <row r="14" spans="1:15" x14ac:dyDescent="0.25">
      <c r="A14" s="2"/>
      <c r="B14" s="212"/>
      <c r="C14" s="212"/>
      <c r="D14" s="21" t="s">
        <v>228</v>
      </c>
      <c r="E14" s="124">
        <v>336</v>
      </c>
      <c r="F14" s="22"/>
      <c r="G14" s="24">
        <v>250</v>
      </c>
      <c r="H14" s="22"/>
      <c r="I14" s="24">
        <v>250</v>
      </c>
      <c r="J14" s="22"/>
      <c r="K14" s="24"/>
      <c r="L14" s="24">
        <f>L34</f>
        <v>147</v>
      </c>
      <c r="M14" s="22"/>
      <c r="N14" s="24"/>
      <c r="O14" s="25"/>
    </row>
    <row r="15" spans="1:15" ht="15.75" thickBot="1" x14ac:dyDescent="0.3">
      <c r="A15" s="2"/>
      <c r="B15" s="212"/>
      <c r="C15" s="212"/>
      <c r="D15" s="21" t="s">
        <v>229</v>
      </c>
      <c r="E15" s="22">
        <f>E14+E13</f>
        <v>58429</v>
      </c>
      <c r="F15" s="22"/>
      <c r="G15" s="22">
        <f>G14+G13</f>
        <v>62800</v>
      </c>
      <c r="H15" s="22"/>
      <c r="I15" s="22">
        <f>I14+I13</f>
        <v>64290</v>
      </c>
      <c r="J15" s="22"/>
      <c r="K15" s="24"/>
      <c r="L15" s="22">
        <f>L14+L13</f>
        <v>61078</v>
      </c>
      <c r="M15" s="22"/>
      <c r="N15" s="24"/>
      <c r="O15" s="25"/>
    </row>
    <row r="16" spans="1:15" ht="15.75" thickTop="1" x14ac:dyDescent="0.25">
      <c r="A16" s="2"/>
      <c r="B16" s="213" t="s">
        <v>63</v>
      </c>
      <c r="C16" s="213"/>
      <c r="D16" s="213"/>
      <c r="E16" s="26"/>
      <c r="F16" s="27"/>
      <c r="G16" s="26"/>
      <c r="H16" s="27"/>
      <c r="I16" s="26"/>
      <c r="J16" s="27"/>
      <c r="K16" s="28"/>
      <c r="L16" s="26"/>
      <c r="M16" s="27"/>
      <c r="N16" s="26"/>
      <c r="O16" s="462"/>
    </row>
    <row r="17" spans="1:15" x14ac:dyDescent="0.25">
      <c r="A17" s="2"/>
      <c r="B17" s="204" t="s">
        <v>64</v>
      </c>
      <c r="C17" s="204"/>
      <c r="D17" s="15" t="s">
        <v>62</v>
      </c>
      <c r="E17" s="12"/>
      <c r="F17" s="13"/>
      <c r="G17" s="12"/>
      <c r="H17" s="13"/>
      <c r="I17" s="12"/>
      <c r="J17" s="13"/>
      <c r="K17" s="16"/>
      <c r="L17" s="12"/>
      <c r="M17" s="13"/>
      <c r="N17" s="12"/>
      <c r="O17" s="460"/>
    </row>
    <row r="18" spans="1:15" x14ac:dyDescent="0.25">
      <c r="A18" s="2"/>
      <c r="B18" s="463" t="s">
        <v>9</v>
      </c>
      <c r="C18" s="211"/>
      <c r="D18" s="29" t="s">
        <v>65</v>
      </c>
      <c r="E18" s="30">
        <v>44418</v>
      </c>
      <c r="F18" s="31">
        <f>SUM(E18/E35)</f>
        <v>0.76020469287511339</v>
      </c>
      <c r="G18" s="30">
        <v>49500</v>
      </c>
      <c r="H18" s="31">
        <f>G18/G33</f>
        <v>0.79136690647482011</v>
      </c>
      <c r="I18" s="32">
        <v>50570</v>
      </c>
      <c r="J18" s="31">
        <f>SUM(I18/I33)</f>
        <v>0.78966271080574646</v>
      </c>
      <c r="K18" s="30">
        <f>SUM(I18-G18)</f>
        <v>1070</v>
      </c>
      <c r="L18" s="32">
        <v>48952</v>
      </c>
      <c r="M18" s="31">
        <f>SUM(L18/L35)</f>
        <v>0.80146697665280464</v>
      </c>
      <c r="N18" s="30">
        <f>SUM(I18-L18)</f>
        <v>1618</v>
      </c>
      <c r="O18" s="464">
        <f>SUM(L18/I18)</f>
        <v>0.96800474589677676</v>
      </c>
    </row>
    <row r="19" spans="1:15" x14ac:dyDescent="0.25">
      <c r="A19" s="2"/>
      <c r="B19" s="463" t="s">
        <v>10</v>
      </c>
      <c r="C19" s="211"/>
      <c r="D19" s="29" t="s">
        <v>66</v>
      </c>
      <c r="E19" s="30">
        <v>4536</v>
      </c>
      <c r="F19" s="31">
        <f>SUM(E19/E35)</f>
        <v>7.7632682400862588E-2</v>
      </c>
      <c r="G19" s="30">
        <v>6150</v>
      </c>
      <c r="H19" s="31">
        <f>G19/G33</f>
        <v>9.8321342925659472E-2</v>
      </c>
      <c r="I19" s="32">
        <v>6420</v>
      </c>
      <c r="J19" s="31">
        <f>SUM(I19/I33)</f>
        <v>0.10024984384759525</v>
      </c>
      <c r="K19" s="30">
        <f t="shared" ref="K19:K24" si="1">SUM(I19-G19)</f>
        <v>270</v>
      </c>
      <c r="L19" s="32">
        <v>5605</v>
      </c>
      <c r="M19" s="31">
        <f>L19/L35</f>
        <v>9.1767903336716986E-2</v>
      </c>
      <c r="N19" s="30">
        <f t="shared" ref="N19:N24" si="2">SUM(I19-L19)</f>
        <v>815</v>
      </c>
      <c r="O19" s="464">
        <f>SUM(L19/I19)</f>
        <v>0.87305295950155759</v>
      </c>
    </row>
    <row r="20" spans="1:15" x14ac:dyDescent="0.25">
      <c r="A20" s="2"/>
      <c r="B20" s="463" t="s">
        <v>11</v>
      </c>
      <c r="C20" s="211"/>
      <c r="D20" s="29" t="s">
        <v>67</v>
      </c>
      <c r="E20" s="30">
        <v>8219</v>
      </c>
      <c r="F20" s="31">
        <f>SUM(E20/E35)</f>
        <v>0.14066644987934074</v>
      </c>
      <c r="G20" s="30">
        <v>6700</v>
      </c>
      <c r="H20" s="31">
        <f>G20/G33</f>
        <v>0.10711430855315747</v>
      </c>
      <c r="I20" s="32">
        <v>6700</v>
      </c>
      <c r="J20" s="31">
        <f>SUM(I20/I33)</f>
        <v>0.10462211118051218</v>
      </c>
      <c r="K20" s="30">
        <f>SUM(I20-G20)</f>
        <v>0</v>
      </c>
      <c r="L20" s="32">
        <v>6374</v>
      </c>
      <c r="M20" s="31">
        <f>L20/L35</f>
        <v>0.10435836143947085</v>
      </c>
      <c r="N20" s="30">
        <f>SUM(I20-L20)</f>
        <v>326</v>
      </c>
      <c r="O20" s="464">
        <f>SUM(L20/I20)</f>
        <v>0.95134328358208953</v>
      </c>
    </row>
    <row r="21" spans="1:15" x14ac:dyDescent="0.25">
      <c r="A21" s="2"/>
      <c r="B21" s="463" t="s">
        <v>12</v>
      </c>
      <c r="C21" s="211"/>
      <c r="D21" s="29" t="s">
        <v>68</v>
      </c>
      <c r="E21" s="30">
        <v>0</v>
      </c>
      <c r="F21" s="31">
        <v>0</v>
      </c>
      <c r="G21" s="30">
        <v>0</v>
      </c>
      <c r="H21" s="30">
        <v>0</v>
      </c>
      <c r="I21" s="32"/>
      <c r="J21" s="30">
        <v>0</v>
      </c>
      <c r="K21" s="30">
        <f>SUM(I21-G21)</f>
        <v>0</v>
      </c>
      <c r="L21" s="32">
        <v>0</v>
      </c>
      <c r="M21" s="30">
        <v>0</v>
      </c>
      <c r="N21" s="30">
        <f>SUM(I21-L21)</f>
        <v>0</v>
      </c>
      <c r="O21" s="464"/>
    </row>
    <row r="22" spans="1:15" x14ac:dyDescent="0.25">
      <c r="A22" s="2"/>
      <c r="B22" s="463" t="s">
        <v>13</v>
      </c>
      <c r="C22" s="211"/>
      <c r="D22" s="29" t="s">
        <v>69</v>
      </c>
      <c r="E22" s="30">
        <v>0</v>
      </c>
      <c r="F22" s="31">
        <v>0</v>
      </c>
      <c r="G22" s="30">
        <v>0</v>
      </c>
      <c r="H22" s="30">
        <v>0</v>
      </c>
      <c r="I22" s="32">
        <v>0</v>
      </c>
      <c r="J22" s="30">
        <v>0</v>
      </c>
      <c r="K22" s="30">
        <f t="shared" si="1"/>
        <v>0</v>
      </c>
      <c r="L22" s="32">
        <v>0</v>
      </c>
      <c r="M22" s="30">
        <v>0</v>
      </c>
      <c r="N22" s="30">
        <f t="shared" si="2"/>
        <v>0</v>
      </c>
      <c r="O22" s="464"/>
    </row>
    <row r="23" spans="1:15" x14ac:dyDescent="0.25">
      <c r="A23" s="2"/>
      <c r="B23" s="463" t="s">
        <v>14</v>
      </c>
      <c r="C23" s="211"/>
      <c r="D23" s="29" t="s">
        <v>70</v>
      </c>
      <c r="E23" s="30">
        <v>0</v>
      </c>
      <c r="F23" s="31">
        <v>0</v>
      </c>
      <c r="G23" s="30">
        <v>0</v>
      </c>
      <c r="H23" s="30">
        <v>0</v>
      </c>
      <c r="I23" s="32">
        <v>0</v>
      </c>
      <c r="J23" s="30">
        <v>0</v>
      </c>
      <c r="K23" s="30">
        <f t="shared" si="1"/>
        <v>0</v>
      </c>
      <c r="L23" s="32">
        <v>0</v>
      </c>
      <c r="M23" s="30">
        <v>0</v>
      </c>
      <c r="N23" s="30">
        <f t="shared" si="2"/>
        <v>0</v>
      </c>
      <c r="O23" s="464"/>
    </row>
    <row r="24" spans="1:15" x14ac:dyDescent="0.25">
      <c r="A24" s="2"/>
      <c r="B24" s="463" t="s">
        <v>15</v>
      </c>
      <c r="C24" s="211"/>
      <c r="D24" s="29" t="s">
        <v>230</v>
      </c>
      <c r="E24" s="30">
        <v>20</v>
      </c>
      <c r="F24" s="31">
        <f>SUM(E24/E35)</f>
        <v>3.4229577778158106E-4</v>
      </c>
      <c r="G24" s="30"/>
      <c r="H24" s="33">
        <f>G24/G33</f>
        <v>0</v>
      </c>
      <c r="I24" s="32">
        <v>150</v>
      </c>
      <c r="J24" s="30">
        <f>SUM(I24/I33)</f>
        <v>2.3422860712054966E-3</v>
      </c>
      <c r="K24" s="30">
        <f t="shared" si="1"/>
        <v>150</v>
      </c>
      <c r="L24" s="32">
        <v>0</v>
      </c>
      <c r="M24" s="30">
        <v>0.1</v>
      </c>
      <c r="N24" s="30">
        <f t="shared" si="2"/>
        <v>150</v>
      </c>
      <c r="O24" s="464"/>
    </row>
    <row r="25" spans="1:15" x14ac:dyDescent="0.25">
      <c r="A25" s="2"/>
      <c r="B25" s="463"/>
      <c r="C25" s="211"/>
      <c r="D25" s="34" t="s">
        <v>231</v>
      </c>
      <c r="E25" s="35">
        <f>SUM(E18:E24)</f>
        <v>57193</v>
      </c>
      <c r="F25" s="36">
        <f>E25/E35</f>
        <v>0.97884612093309831</v>
      </c>
      <c r="G25" s="37">
        <f>SUM(G18:G24)</f>
        <v>62350</v>
      </c>
      <c r="H25" s="36">
        <f>G25/G33</f>
        <v>0.99680255795363704</v>
      </c>
      <c r="I25" s="38">
        <f>SUM(I18:I24)</f>
        <v>63840</v>
      </c>
      <c r="J25" s="36">
        <f>I25/I33</f>
        <v>0.99687695190505932</v>
      </c>
      <c r="K25" s="37">
        <f>SUM(K18:K24)</f>
        <v>1490</v>
      </c>
      <c r="L25" s="35">
        <f>SUM(L18:L24)</f>
        <v>60931</v>
      </c>
      <c r="M25" s="36">
        <f>L25/L35</f>
        <v>0.99759324142899242</v>
      </c>
      <c r="N25" s="35">
        <f>SUM(N18:N24)</f>
        <v>2909</v>
      </c>
      <c r="O25" s="465">
        <f>L25/I25</f>
        <v>0.95443295739348366</v>
      </c>
    </row>
    <row r="26" spans="1:15" x14ac:dyDescent="0.25">
      <c r="A26" s="2"/>
      <c r="B26" s="463" t="s">
        <v>7</v>
      </c>
      <c r="C26" s="211"/>
      <c r="D26" s="29" t="s">
        <v>71</v>
      </c>
      <c r="E26" s="32">
        <v>0</v>
      </c>
      <c r="F26" s="30">
        <v>0</v>
      </c>
      <c r="G26" s="32">
        <v>0</v>
      </c>
      <c r="H26" s="30">
        <v>0</v>
      </c>
      <c r="I26" s="33"/>
      <c r="J26" s="30"/>
      <c r="K26" s="30">
        <f>SUM(I26-G26)</f>
        <v>0</v>
      </c>
      <c r="L26" s="32">
        <v>0</v>
      </c>
      <c r="M26" s="30">
        <v>0</v>
      </c>
      <c r="N26" s="32">
        <f>SUM(I26-L26)</f>
        <v>0</v>
      </c>
      <c r="O26" s="466">
        <v>0</v>
      </c>
    </row>
    <row r="27" spans="1:15" x14ac:dyDescent="0.25">
      <c r="A27" s="2"/>
      <c r="B27" s="463" t="s">
        <v>8</v>
      </c>
      <c r="C27" s="211"/>
      <c r="D27" s="29" t="s">
        <v>72</v>
      </c>
      <c r="E27" s="32">
        <v>900</v>
      </c>
      <c r="F27" s="31">
        <f>SUM(E27/E35)</f>
        <v>1.5403310000171148E-2</v>
      </c>
      <c r="G27" s="30">
        <v>200</v>
      </c>
      <c r="H27" s="31">
        <f>G27/G33</f>
        <v>3.1974420463629096E-3</v>
      </c>
      <c r="I27" s="33">
        <v>200</v>
      </c>
      <c r="J27" s="31">
        <f>I27/I33</f>
        <v>3.1230480949406619E-3</v>
      </c>
      <c r="K27" s="30">
        <f>SUM(I27-G27)</f>
        <v>0</v>
      </c>
      <c r="L27" s="32">
        <v>200</v>
      </c>
      <c r="M27" s="30">
        <v>0</v>
      </c>
      <c r="N27" s="32">
        <f>SUM(I27-L27)</f>
        <v>0</v>
      </c>
      <c r="O27" s="466">
        <f>L27/I27</f>
        <v>1</v>
      </c>
    </row>
    <row r="28" spans="1:15" x14ac:dyDescent="0.25">
      <c r="A28" s="2"/>
      <c r="B28" s="463"/>
      <c r="C28" s="211"/>
      <c r="D28" s="34" t="s">
        <v>232</v>
      </c>
      <c r="E28" s="35">
        <f>SUM(E26:E27)</f>
        <v>900</v>
      </c>
      <c r="F28" s="36">
        <f>E28/E35</f>
        <v>1.5403310000171148E-2</v>
      </c>
      <c r="G28" s="37">
        <f>SUM(G26:G27)</f>
        <v>200</v>
      </c>
      <c r="H28" s="36">
        <f>G28/G33</f>
        <v>3.1974420463629096E-3</v>
      </c>
      <c r="I28" s="38">
        <f>SUM(I26:I27)</f>
        <v>200</v>
      </c>
      <c r="J28" s="37">
        <f>I28/I33</f>
        <v>3.1230480949406619E-3</v>
      </c>
      <c r="K28" s="37">
        <v>0</v>
      </c>
      <c r="L28" s="35">
        <v>0</v>
      </c>
      <c r="M28" s="37">
        <v>0</v>
      </c>
      <c r="N28" s="35">
        <f>SUM(N26:N27)</f>
        <v>0</v>
      </c>
      <c r="O28" s="467">
        <f>L28/I28</f>
        <v>0</v>
      </c>
    </row>
    <row r="29" spans="1:15" x14ac:dyDescent="0.25">
      <c r="A29" s="2"/>
      <c r="B29" s="463" t="s">
        <v>7</v>
      </c>
      <c r="C29" s="211"/>
      <c r="D29" s="29" t="s">
        <v>71</v>
      </c>
      <c r="E29" s="32">
        <v>0</v>
      </c>
      <c r="F29" s="30">
        <v>0</v>
      </c>
      <c r="G29" s="32">
        <v>0</v>
      </c>
      <c r="H29" s="30">
        <v>0</v>
      </c>
      <c r="I29" s="33">
        <v>0</v>
      </c>
      <c r="J29" s="30">
        <v>0</v>
      </c>
      <c r="K29" s="30">
        <f>SUM(I29-G29)</f>
        <v>0</v>
      </c>
      <c r="L29" s="32">
        <v>0</v>
      </c>
      <c r="M29" s="30">
        <v>0</v>
      </c>
      <c r="N29" s="32">
        <f>SUM(I29-L29)</f>
        <v>0</v>
      </c>
      <c r="O29" s="466">
        <v>0</v>
      </c>
    </row>
    <row r="30" spans="1:15" x14ac:dyDescent="0.25">
      <c r="A30" s="2"/>
      <c r="B30" s="463" t="s">
        <v>8</v>
      </c>
      <c r="C30" s="211"/>
      <c r="D30" s="29" t="s">
        <v>72</v>
      </c>
      <c r="E30" s="32">
        <v>0</v>
      </c>
      <c r="F30" s="30">
        <v>0</v>
      </c>
      <c r="G30" s="32">
        <v>0</v>
      </c>
      <c r="H30" s="30">
        <v>0</v>
      </c>
      <c r="I30" s="33">
        <v>0</v>
      </c>
      <c r="J30" s="30">
        <v>0</v>
      </c>
      <c r="K30" s="30">
        <f>SUM(I30-G30)</f>
        <v>0</v>
      </c>
      <c r="L30" s="32">
        <v>0</v>
      </c>
      <c r="M30" s="30">
        <v>0</v>
      </c>
      <c r="N30" s="32">
        <f>SUM(I30-L30)</f>
        <v>0</v>
      </c>
      <c r="O30" s="466">
        <v>0</v>
      </c>
    </row>
    <row r="31" spans="1:15" x14ac:dyDescent="0.25">
      <c r="A31" s="2"/>
      <c r="B31" s="463"/>
      <c r="C31" s="211"/>
      <c r="D31" s="34" t="s">
        <v>233</v>
      </c>
      <c r="E31" s="35">
        <v>0</v>
      </c>
      <c r="F31" s="37">
        <v>0</v>
      </c>
      <c r="G31" s="35">
        <v>0</v>
      </c>
      <c r="H31" s="37">
        <v>0</v>
      </c>
      <c r="I31" s="38">
        <v>0</v>
      </c>
      <c r="J31" s="37">
        <v>0</v>
      </c>
      <c r="K31" s="37">
        <v>0</v>
      </c>
      <c r="L31" s="35">
        <v>0</v>
      </c>
      <c r="M31" s="37">
        <v>0</v>
      </c>
      <c r="N31" s="35">
        <f>SUM(N29:N30)</f>
        <v>0</v>
      </c>
      <c r="O31" s="467">
        <v>0</v>
      </c>
    </row>
    <row r="32" spans="1:15" x14ac:dyDescent="0.25">
      <c r="A32" s="2"/>
      <c r="B32" s="463"/>
      <c r="C32" s="211"/>
      <c r="D32" s="34" t="s">
        <v>73</v>
      </c>
      <c r="E32" s="35">
        <f>SUM(E29:E31)</f>
        <v>0</v>
      </c>
      <c r="F32" s="37"/>
      <c r="G32" s="37">
        <f>SUM(G28+G31)</f>
        <v>200</v>
      </c>
      <c r="H32" s="37">
        <f>G32/G33</f>
        <v>3.1974420463629096E-3</v>
      </c>
      <c r="I32" s="38">
        <f>SUM(I31+I28)</f>
        <v>200</v>
      </c>
      <c r="J32" s="36">
        <f>I32/I33</f>
        <v>3.1230480949406619E-3</v>
      </c>
      <c r="K32" s="37">
        <f>K31+K28</f>
        <v>0</v>
      </c>
      <c r="L32" s="35">
        <v>0</v>
      </c>
      <c r="M32" s="37">
        <v>0</v>
      </c>
      <c r="N32" s="35">
        <f>SUM(N28+N31)</f>
        <v>0</v>
      </c>
      <c r="O32" s="467">
        <f>L32/I32</f>
        <v>0</v>
      </c>
    </row>
    <row r="33" spans="1:15" x14ac:dyDescent="0.25">
      <c r="A33" s="2"/>
      <c r="B33" s="463"/>
      <c r="C33" s="211"/>
      <c r="D33" s="34" t="s">
        <v>234</v>
      </c>
      <c r="E33" s="35">
        <f>SUM(E32+E28+E25)</f>
        <v>58093</v>
      </c>
      <c r="F33" s="36">
        <f>E33/E35</f>
        <v>0.99424943093326945</v>
      </c>
      <c r="G33" s="37">
        <f>SUM(G25+G32)</f>
        <v>62550</v>
      </c>
      <c r="H33" s="36">
        <f>G33/G13</f>
        <v>1</v>
      </c>
      <c r="I33" s="38">
        <f>SUM(I32+I25)</f>
        <v>64040</v>
      </c>
      <c r="J33" s="36">
        <f>I33/I13</f>
        <v>1</v>
      </c>
      <c r="K33" s="37">
        <f>SUM(K25+K32)</f>
        <v>1490</v>
      </c>
      <c r="L33" s="35">
        <f>SUM(L25+L28+L32)</f>
        <v>60931</v>
      </c>
      <c r="M33" s="36">
        <f>L33/L35</f>
        <v>0.99759324142899242</v>
      </c>
      <c r="N33" s="35">
        <f>SUM(N32+N25)</f>
        <v>2909</v>
      </c>
      <c r="O33" s="465">
        <f>L33/I33</f>
        <v>0.95145221736414742</v>
      </c>
    </row>
    <row r="34" spans="1:15" x14ac:dyDescent="0.25">
      <c r="A34" s="2"/>
      <c r="B34" s="463"/>
      <c r="C34" s="211"/>
      <c r="D34" s="34" t="s">
        <v>228</v>
      </c>
      <c r="E34" s="125">
        <v>336</v>
      </c>
      <c r="F34" s="37"/>
      <c r="G34" s="35">
        <v>250</v>
      </c>
      <c r="H34" s="37"/>
      <c r="I34" s="35">
        <v>250</v>
      </c>
      <c r="J34" s="37"/>
      <c r="K34" s="35"/>
      <c r="L34" s="35">
        <v>147</v>
      </c>
      <c r="M34" s="37"/>
      <c r="N34" s="35"/>
      <c r="O34" s="467"/>
    </row>
    <row r="35" spans="1:15" ht="15.75" thickBot="1" x14ac:dyDescent="0.3">
      <c r="A35" s="2"/>
      <c r="B35" s="463"/>
      <c r="C35" s="211"/>
      <c r="D35" s="34" t="s">
        <v>235</v>
      </c>
      <c r="E35" s="35">
        <f>SUM(E34+E33)</f>
        <v>58429</v>
      </c>
      <c r="F35" s="37"/>
      <c r="G35" s="35">
        <f>SUM(G34+G33)</f>
        <v>62800</v>
      </c>
      <c r="H35" s="37"/>
      <c r="I35" s="35">
        <f>SUM(I34+I33)</f>
        <v>64290</v>
      </c>
      <c r="J35" s="37"/>
      <c r="K35" s="35">
        <f>SUM(+K33)</f>
        <v>1490</v>
      </c>
      <c r="L35" s="35">
        <f>SUM(L34+L33)</f>
        <v>61078</v>
      </c>
      <c r="M35" s="37"/>
      <c r="N35" s="35">
        <f>SUM(+N33)</f>
        <v>2909</v>
      </c>
      <c r="O35" s="467"/>
    </row>
    <row r="36" spans="1:15" ht="16.5" thickTop="1" thickBot="1" x14ac:dyDescent="0.3">
      <c r="A36" s="2"/>
      <c r="B36" s="468"/>
      <c r="C36" s="214"/>
      <c r="D36" s="39" t="s">
        <v>74</v>
      </c>
      <c r="E36" s="40"/>
      <c r="F36" s="97">
        <v>23</v>
      </c>
      <c r="G36" s="98">
        <v>25</v>
      </c>
      <c r="H36" s="98"/>
      <c r="I36" s="98">
        <v>25</v>
      </c>
      <c r="J36" s="98"/>
      <c r="K36" s="98"/>
      <c r="L36" s="98">
        <v>24</v>
      </c>
      <c r="M36" s="41"/>
      <c r="N36" s="41"/>
      <c r="O36" s="469"/>
    </row>
    <row r="37" spans="1:15" ht="15.75" thickTop="1" x14ac:dyDescent="0.25">
      <c r="A37" s="2"/>
      <c r="B37" s="215"/>
      <c r="C37" s="215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customHeight="1" x14ac:dyDescent="0.25">
      <c r="A38" s="2"/>
      <c r="B38" s="218" t="s">
        <v>241</v>
      </c>
      <c r="C38" s="219"/>
      <c r="D38" s="224" t="s">
        <v>33</v>
      </c>
      <c r="E38" s="226" t="s">
        <v>237</v>
      </c>
      <c r="F38" s="227"/>
      <c r="G38" s="128"/>
      <c r="H38" s="234" t="s">
        <v>236</v>
      </c>
      <c r="I38" s="237" t="str">
        <f>D38</f>
        <v>Emri</v>
      </c>
      <c r="J38" s="238"/>
      <c r="K38" s="239"/>
      <c r="L38" s="246" t="s">
        <v>238</v>
      </c>
      <c r="M38" s="247"/>
      <c r="N38" s="2"/>
      <c r="O38" s="2"/>
    </row>
    <row r="39" spans="1:15" ht="7.5" customHeight="1" x14ac:dyDescent="0.25">
      <c r="A39" s="2"/>
      <c r="B39" s="220"/>
      <c r="C39" s="221"/>
      <c r="D39" s="225"/>
      <c r="E39" s="228"/>
      <c r="F39" s="229"/>
      <c r="G39" s="128"/>
      <c r="H39" s="235"/>
      <c r="I39" s="240"/>
      <c r="J39" s="241"/>
      <c r="K39" s="242"/>
      <c r="L39" s="248"/>
      <c r="M39" s="249"/>
      <c r="N39" s="2"/>
      <c r="O39" s="2"/>
    </row>
    <row r="40" spans="1:15" ht="38.25" customHeight="1" x14ac:dyDescent="0.25">
      <c r="A40" s="2"/>
      <c r="B40" s="220"/>
      <c r="C40" s="221"/>
      <c r="D40" s="127" t="s">
        <v>223</v>
      </c>
      <c r="E40" s="230"/>
      <c r="F40" s="231"/>
      <c r="G40" s="216"/>
      <c r="H40" s="235"/>
      <c r="I40" s="243" t="str">
        <f>D40</f>
        <v xml:space="preserve">Firma </v>
      </c>
      <c r="J40" s="244"/>
      <c r="K40" s="245"/>
      <c r="L40" s="243"/>
      <c r="M40" s="245"/>
      <c r="N40" s="2"/>
      <c r="O40" s="2"/>
    </row>
    <row r="41" spans="1:15" ht="21.75" customHeight="1" x14ac:dyDescent="0.25">
      <c r="A41" s="2"/>
      <c r="B41" s="222"/>
      <c r="C41" s="223"/>
      <c r="D41" s="126" t="s">
        <v>35</v>
      </c>
      <c r="E41" s="232" t="s">
        <v>224</v>
      </c>
      <c r="F41" s="233"/>
      <c r="G41" s="217"/>
      <c r="H41" s="236"/>
      <c r="I41" s="243" t="str">
        <f>D41</f>
        <v>Data</v>
      </c>
      <c r="J41" s="244"/>
      <c r="K41" s="245"/>
      <c r="L41" s="250" t="str">
        <f>E41</f>
        <v>15.01.2024</v>
      </c>
      <c r="M41" s="251"/>
      <c r="N41" s="2"/>
      <c r="O41" s="2"/>
    </row>
    <row r="42" spans="1:15" x14ac:dyDescent="0.25">
      <c r="G42" s="129"/>
    </row>
  </sheetData>
  <mergeCells count="57">
    <mergeCell ref="H38:H41"/>
    <mergeCell ref="I38:K39"/>
    <mergeCell ref="I40:K40"/>
    <mergeCell ref="I41:K41"/>
    <mergeCell ref="L38:M39"/>
    <mergeCell ref="L40:M40"/>
    <mergeCell ref="L41:M41"/>
    <mergeCell ref="B37:C37"/>
    <mergeCell ref="G40:G41"/>
    <mergeCell ref="B38:C41"/>
    <mergeCell ref="D38:D39"/>
    <mergeCell ref="E38:F39"/>
    <mergeCell ref="E40:F40"/>
    <mergeCell ref="E41:F41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D16"/>
    <mergeCell ref="B17:C17"/>
    <mergeCell ref="B18:C18"/>
    <mergeCell ref="B19:C19"/>
    <mergeCell ref="B20:C20"/>
    <mergeCell ref="B21:C21"/>
    <mergeCell ref="B22:C22"/>
    <mergeCell ref="B23:C23"/>
    <mergeCell ref="B10:D10"/>
    <mergeCell ref="B11:C11"/>
    <mergeCell ref="B12:C12"/>
    <mergeCell ref="B6:D9"/>
    <mergeCell ref="E6:O6"/>
    <mergeCell ref="E7:F7"/>
    <mergeCell ref="G7:H7"/>
    <mergeCell ref="I7:J7"/>
    <mergeCell ref="L7:M7"/>
    <mergeCell ref="N7:N8"/>
    <mergeCell ref="O7:O8"/>
    <mergeCell ref="B1:G1"/>
    <mergeCell ref="B2:O2"/>
    <mergeCell ref="B3:O3"/>
    <mergeCell ref="B4:O4"/>
    <mergeCell ref="B5:C5"/>
    <mergeCell ref="D5:F5"/>
    <mergeCell ref="G5:J5"/>
    <mergeCell ref="K5:O5"/>
  </mergeCells>
  <printOptions horizontalCentered="1" verticalCentered="1"/>
  <pageMargins left="0.25" right="0.25" top="0" bottom="0" header="0" footer="0"/>
  <pageSetup scale="60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Q26"/>
  <sheetViews>
    <sheetView topLeftCell="C1" workbookViewId="0">
      <selection activeCell="P29" sqref="P29"/>
    </sheetView>
  </sheetViews>
  <sheetFormatPr defaultRowHeight="15" x14ac:dyDescent="0.25"/>
  <cols>
    <col min="1" max="1" width="7.140625" style="44" customWidth="1"/>
    <col min="2" max="2" width="0.140625" style="44" customWidth="1"/>
    <col min="3" max="3" width="10.28515625" style="44" customWidth="1"/>
    <col min="4" max="4" width="8" style="44" customWidth="1"/>
    <col min="5" max="5" width="24.85546875" style="44" customWidth="1"/>
    <col min="6" max="6" width="11.7109375" style="44" customWidth="1"/>
    <col min="7" max="7" width="13.28515625" style="44" customWidth="1"/>
    <col min="8" max="12" width="16.140625" style="44" customWidth="1"/>
    <col min="13" max="13" width="14" style="44" customWidth="1"/>
    <col min="14" max="14" width="11.5703125" style="44" customWidth="1"/>
    <col min="15" max="15" width="8.7109375" style="44" customWidth="1"/>
    <col min="16" max="16" width="9.5703125" style="44" customWidth="1"/>
    <col min="17" max="17" width="16.140625" style="44" customWidth="1"/>
    <col min="18" max="16384" width="9.140625" style="44"/>
  </cols>
  <sheetData>
    <row r="1" spans="1:17" x14ac:dyDescent="0.25">
      <c r="A1" s="43"/>
      <c r="B1" s="43"/>
      <c r="C1" s="195" t="s">
        <v>225</v>
      </c>
      <c r="D1" s="195"/>
      <c r="E1" s="195"/>
      <c r="F1" s="195"/>
      <c r="G1" s="195"/>
      <c r="H1" s="195"/>
      <c r="I1" s="43"/>
      <c r="J1" s="43"/>
      <c r="K1" s="43"/>
      <c r="L1" s="43"/>
      <c r="M1" s="43"/>
      <c r="N1" s="43"/>
      <c r="O1" s="43"/>
      <c r="P1" s="43"/>
      <c r="Q1" s="43"/>
    </row>
    <row r="2" spans="1:17" x14ac:dyDescent="0.25">
      <c r="A2" s="43"/>
      <c r="B2" s="43"/>
      <c r="C2" s="268" t="s">
        <v>0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</row>
    <row r="3" spans="1:17" x14ac:dyDescent="0.25">
      <c r="A3" s="43"/>
      <c r="B3" s="43"/>
      <c r="C3" s="269" t="str">
        <f>'Aneksi nr.1'!$B$3</f>
        <v>Periudha e Raportimit  Katërmujori III -2024</v>
      </c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</row>
    <row r="4" spans="1:17" ht="15" customHeight="1" x14ac:dyDescent="0.25">
      <c r="A4" s="252"/>
      <c r="B4" s="252"/>
      <c r="C4" s="253" t="s">
        <v>1</v>
      </c>
      <c r="D4" s="256" t="s">
        <v>2</v>
      </c>
      <c r="E4" s="259" t="s">
        <v>3</v>
      </c>
      <c r="F4" s="256" t="s">
        <v>4</v>
      </c>
      <c r="G4" s="256" t="s">
        <v>5</v>
      </c>
      <c r="H4" s="270" t="s">
        <v>6</v>
      </c>
      <c r="I4" s="271"/>
      <c r="J4" s="271"/>
      <c r="K4" s="271"/>
      <c r="L4" s="271"/>
      <c r="M4" s="271"/>
      <c r="N4" s="271"/>
      <c r="O4" s="271"/>
      <c r="P4" s="271"/>
      <c r="Q4" s="272"/>
    </row>
    <row r="5" spans="1:17" x14ac:dyDescent="0.25">
      <c r="A5" s="252"/>
      <c r="B5" s="252"/>
      <c r="C5" s="254"/>
      <c r="D5" s="257"/>
      <c r="E5" s="260"/>
      <c r="F5" s="258"/>
      <c r="G5" s="257"/>
      <c r="H5" s="111" t="s">
        <v>7</v>
      </c>
      <c r="I5" s="111" t="s">
        <v>8</v>
      </c>
      <c r="J5" s="111" t="s">
        <v>9</v>
      </c>
      <c r="K5" s="111" t="s">
        <v>10</v>
      </c>
      <c r="L5" s="111" t="s">
        <v>11</v>
      </c>
      <c r="M5" s="111">
        <v>603</v>
      </c>
      <c r="N5" s="111">
        <v>604</v>
      </c>
      <c r="O5" s="111">
        <v>605</v>
      </c>
      <c r="P5" s="111" t="s">
        <v>15</v>
      </c>
      <c r="Q5" s="112" t="s">
        <v>16</v>
      </c>
    </row>
    <row r="6" spans="1:17" ht="36" x14ac:dyDescent="0.25">
      <c r="A6" s="43"/>
      <c r="B6" s="43"/>
      <c r="C6" s="255"/>
      <c r="D6" s="258"/>
      <c r="E6" s="261"/>
      <c r="F6" s="113" t="s">
        <v>17</v>
      </c>
      <c r="G6" s="258"/>
      <c r="H6" s="114" t="s">
        <v>18</v>
      </c>
      <c r="I6" s="114" t="s">
        <v>19</v>
      </c>
      <c r="J6" s="114" t="s">
        <v>20</v>
      </c>
      <c r="K6" s="114" t="s">
        <v>21</v>
      </c>
      <c r="L6" s="114" t="s">
        <v>22</v>
      </c>
      <c r="M6" s="114" t="s">
        <v>23</v>
      </c>
      <c r="N6" s="114" t="s">
        <v>24</v>
      </c>
      <c r="O6" s="114" t="s">
        <v>25</v>
      </c>
      <c r="P6" s="114" t="s">
        <v>26</v>
      </c>
      <c r="Q6" s="115" t="s">
        <v>16</v>
      </c>
    </row>
    <row r="7" spans="1:17" x14ac:dyDescent="0.25">
      <c r="A7" s="43"/>
      <c r="B7" s="45"/>
      <c r="C7" s="116"/>
      <c r="D7" s="104" t="s">
        <v>27</v>
      </c>
      <c r="E7" s="105" t="s">
        <v>28</v>
      </c>
      <c r="F7" s="104">
        <v>2024</v>
      </c>
      <c r="G7" s="106" t="s">
        <v>29</v>
      </c>
      <c r="H7" s="107">
        <v>0</v>
      </c>
      <c r="I7" s="107">
        <v>200</v>
      </c>
      <c r="J7" s="107">
        <f>'Aneksi nr.1'!G18</f>
        <v>49500</v>
      </c>
      <c r="K7" s="107">
        <f>'Aneksi nr.1'!G19</f>
        <v>6150</v>
      </c>
      <c r="L7" s="107">
        <f>'Aneksi nr.1'!G20</f>
        <v>6700</v>
      </c>
      <c r="M7" s="107">
        <v>0</v>
      </c>
      <c r="N7" s="107">
        <v>0</v>
      </c>
      <c r="O7" s="107">
        <v>0</v>
      </c>
      <c r="P7" s="107">
        <f>'Aneksi nr.1'!G24</f>
        <v>0</v>
      </c>
      <c r="Q7" s="107">
        <f>SUM(H7:P7)</f>
        <v>62550</v>
      </c>
    </row>
    <row r="8" spans="1:17" x14ac:dyDescent="0.25">
      <c r="A8" s="43"/>
      <c r="B8" s="45"/>
      <c r="C8" s="116"/>
      <c r="D8" s="104" t="s">
        <v>27</v>
      </c>
      <c r="E8" s="105" t="s">
        <v>28</v>
      </c>
      <c r="F8" s="104">
        <v>2024</v>
      </c>
      <c r="G8" s="106" t="s">
        <v>30</v>
      </c>
      <c r="H8" s="107">
        <v>0</v>
      </c>
      <c r="I8" s="107">
        <v>200</v>
      </c>
      <c r="J8" s="107">
        <f>'Aneksi nr.1'!I18</f>
        <v>50570</v>
      </c>
      <c r="K8" s="107">
        <f>'Aneksi nr.1'!I19</f>
        <v>6420</v>
      </c>
      <c r="L8" s="107">
        <f>'Aneksi nr.1'!I20</f>
        <v>6700</v>
      </c>
      <c r="M8" s="107">
        <v>0</v>
      </c>
      <c r="N8" s="107">
        <v>0</v>
      </c>
      <c r="O8" s="107">
        <v>0</v>
      </c>
      <c r="P8" s="107">
        <f>'Aneksi nr.1'!I24</f>
        <v>150</v>
      </c>
      <c r="Q8" s="107">
        <f>SUM(H8:P8)</f>
        <v>64040</v>
      </c>
    </row>
    <row r="9" spans="1:17" x14ac:dyDescent="0.25">
      <c r="A9" s="43"/>
      <c r="B9" s="45"/>
      <c r="C9" s="116"/>
      <c r="D9" s="104" t="s">
        <v>27</v>
      </c>
      <c r="E9" s="105" t="s">
        <v>28</v>
      </c>
      <c r="F9" s="104">
        <v>2024</v>
      </c>
      <c r="G9" s="106" t="s">
        <v>31</v>
      </c>
      <c r="H9" s="107">
        <v>0</v>
      </c>
      <c r="I9" s="107">
        <v>0</v>
      </c>
      <c r="J9" s="107">
        <f>'Aneksi nr.1'!L18</f>
        <v>48952</v>
      </c>
      <c r="K9" s="107">
        <f>'Aneksi nr.1'!L19</f>
        <v>5605</v>
      </c>
      <c r="L9" s="107">
        <f>'Aneksi nr.1'!L20</f>
        <v>6374</v>
      </c>
      <c r="M9" s="107">
        <v>0</v>
      </c>
      <c r="N9" s="107">
        <v>0</v>
      </c>
      <c r="O9" s="107">
        <v>0</v>
      </c>
      <c r="P9" s="107">
        <f>'Aneksi nr.1'!L24</f>
        <v>0</v>
      </c>
      <c r="Q9" s="107">
        <f>SUM(H9:P9)</f>
        <v>60931</v>
      </c>
    </row>
    <row r="10" spans="1:17" x14ac:dyDescent="0.25">
      <c r="A10" s="43"/>
      <c r="B10" s="45"/>
      <c r="C10" s="116"/>
      <c r="D10" s="104" t="s">
        <v>27</v>
      </c>
      <c r="E10" s="105" t="s">
        <v>28</v>
      </c>
      <c r="F10" s="104">
        <v>2024</v>
      </c>
      <c r="G10" s="106" t="s">
        <v>32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0</v>
      </c>
      <c r="O10" s="107">
        <v>0</v>
      </c>
      <c r="P10" s="107">
        <v>0</v>
      </c>
      <c r="Q10" s="107">
        <f>SUM(H10:P10)</f>
        <v>0</v>
      </c>
    </row>
    <row r="11" spans="1:17" x14ac:dyDescent="0.25">
      <c r="A11" s="43"/>
      <c r="B11" s="45"/>
      <c r="C11" s="116"/>
      <c r="D11" s="104"/>
      <c r="E11" s="105" t="s">
        <v>16</v>
      </c>
      <c r="F11" s="104">
        <v>2024</v>
      </c>
      <c r="G11" s="106" t="s">
        <v>29</v>
      </c>
      <c r="H11" s="107">
        <v>0</v>
      </c>
      <c r="I11" s="107">
        <f>SUM(I7)</f>
        <v>200</v>
      </c>
      <c r="J11" s="107">
        <f t="shared" ref="J11:Q11" si="0">SUM(J7)</f>
        <v>49500</v>
      </c>
      <c r="K11" s="107">
        <f t="shared" si="0"/>
        <v>6150</v>
      </c>
      <c r="L11" s="107">
        <f t="shared" si="0"/>
        <v>6700</v>
      </c>
      <c r="M11" s="107">
        <f t="shared" si="0"/>
        <v>0</v>
      </c>
      <c r="N11" s="107">
        <f t="shared" si="0"/>
        <v>0</v>
      </c>
      <c r="O11" s="107">
        <f t="shared" si="0"/>
        <v>0</v>
      </c>
      <c r="P11" s="107">
        <f t="shared" si="0"/>
        <v>0</v>
      </c>
      <c r="Q11" s="107">
        <f t="shared" si="0"/>
        <v>62550</v>
      </c>
    </row>
    <row r="12" spans="1:17" x14ac:dyDescent="0.25">
      <c r="A12" s="43"/>
      <c r="B12" s="45"/>
      <c r="C12" s="116"/>
      <c r="D12" s="104"/>
      <c r="E12" s="105" t="s">
        <v>16</v>
      </c>
      <c r="F12" s="104">
        <v>2024</v>
      </c>
      <c r="G12" s="106" t="s">
        <v>30</v>
      </c>
      <c r="H12" s="107">
        <v>0</v>
      </c>
      <c r="I12" s="107">
        <f t="shared" ref="I12:P12" si="1">I8</f>
        <v>200</v>
      </c>
      <c r="J12" s="107">
        <f t="shared" si="1"/>
        <v>50570</v>
      </c>
      <c r="K12" s="107">
        <f t="shared" si="1"/>
        <v>6420</v>
      </c>
      <c r="L12" s="107">
        <f t="shared" si="1"/>
        <v>6700</v>
      </c>
      <c r="M12" s="107">
        <f t="shared" si="1"/>
        <v>0</v>
      </c>
      <c r="N12" s="107">
        <f t="shared" si="1"/>
        <v>0</v>
      </c>
      <c r="O12" s="107">
        <f t="shared" si="1"/>
        <v>0</v>
      </c>
      <c r="P12" s="107">
        <f t="shared" si="1"/>
        <v>150</v>
      </c>
      <c r="Q12" s="107">
        <f>SUM(H12:P12)</f>
        <v>64040</v>
      </c>
    </row>
    <row r="13" spans="1:17" x14ac:dyDescent="0.25">
      <c r="A13" s="43"/>
      <c r="B13" s="45"/>
      <c r="C13" s="116"/>
      <c r="D13" s="104"/>
      <c r="E13" s="105" t="s">
        <v>16</v>
      </c>
      <c r="F13" s="104">
        <v>2024</v>
      </c>
      <c r="G13" s="106" t="s">
        <v>31</v>
      </c>
      <c r="H13" s="107">
        <v>0</v>
      </c>
      <c r="I13" s="107">
        <v>200</v>
      </c>
      <c r="J13" s="107">
        <f t="shared" ref="J13:O13" si="2">J9</f>
        <v>48952</v>
      </c>
      <c r="K13" s="107">
        <f t="shared" si="2"/>
        <v>5605</v>
      </c>
      <c r="L13" s="107">
        <f t="shared" si="2"/>
        <v>6374</v>
      </c>
      <c r="M13" s="107">
        <f t="shared" si="2"/>
        <v>0</v>
      </c>
      <c r="N13" s="107">
        <f t="shared" si="2"/>
        <v>0</v>
      </c>
      <c r="O13" s="107">
        <f t="shared" si="2"/>
        <v>0</v>
      </c>
      <c r="P13" s="107">
        <v>150</v>
      </c>
      <c r="Q13" s="107">
        <f>SUM(H13:P13)</f>
        <v>61281</v>
      </c>
    </row>
    <row r="14" spans="1:17" x14ac:dyDescent="0.25">
      <c r="A14" s="43"/>
      <c r="B14" s="45"/>
      <c r="C14" s="116"/>
      <c r="D14" s="104"/>
      <c r="E14" s="105" t="s">
        <v>16</v>
      </c>
      <c r="F14" s="104">
        <v>2024</v>
      </c>
      <c r="G14" s="106" t="s">
        <v>32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07">
        <v>0</v>
      </c>
      <c r="P14" s="107">
        <v>0</v>
      </c>
      <c r="Q14" s="107">
        <v>0</v>
      </c>
    </row>
    <row r="15" spans="1:17" x14ac:dyDescent="0.25">
      <c r="A15" s="43"/>
      <c r="B15" s="45"/>
      <c r="C15" s="116"/>
      <c r="D15" s="104"/>
      <c r="E15" s="105" t="s">
        <v>239</v>
      </c>
      <c r="F15" s="104">
        <v>2024</v>
      </c>
      <c r="G15" s="106"/>
      <c r="H15" s="107">
        <v>0</v>
      </c>
      <c r="I15" s="107">
        <f>SUM(I12-I13)</f>
        <v>0</v>
      </c>
      <c r="J15" s="107">
        <f t="shared" ref="J15:P15" si="3">SUM(J12-J13)</f>
        <v>1618</v>
      </c>
      <c r="K15" s="107">
        <f t="shared" si="3"/>
        <v>815</v>
      </c>
      <c r="L15" s="107">
        <f t="shared" si="3"/>
        <v>326</v>
      </c>
      <c r="M15" s="107">
        <f t="shared" si="3"/>
        <v>0</v>
      </c>
      <c r="N15" s="107">
        <f t="shared" si="3"/>
        <v>0</v>
      </c>
      <c r="O15" s="107">
        <f t="shared" si="3"/>
        <v>0</v>
      </c>
      <c r="P15" s="107">
        <f t="shared" si="3"/>
        <v>0</v>
      </c>
      <c r="Q15" s="107">
        <f>SUM(I15:P15)</f>
        <v>2759</v>
      </c>
    </row>
    <row r="16" spans="1:17" x14ac:dyDescent="0.25">
      <c r="A16" s="43"/>
      <c r="B16" s="45"/>
      <c r="C16" s="116"/>
      <c r="D16" s="104"/>
      <c r="E16" s="105" t="s">
        <v>240</v>
      </c>
      <c r="F16" s="104">
        <v>2024</v>
      </c>
      <c r="G16" s="106"/>
      <c r="H16" s="107" t="e">
        <f>H13/H8</f>
        <v>#DIV/0!</v>
      </c>
      <c r="I16" s="107">
        <f t="shared" ref="I16:Q16" si="4">I13/I8</f>
        <v>1</v>
      </c>
      <c r="J16" s="107">
        <f t="shared" si="4"/>
        <v>0.96800474589677676</v>
      </c>
      <c r="K16" s="107">
        <f t="shared" si="4"/>
        <v>0.87305295950155759</v>
      </c>
      <c r="L16" s="107">
        <f t="shared" si="4"/>
        <v>0.95134328358208953</v>
      </c>
      <c r="M16" s="107" t="e">
        <f t="shared" si="4"/>
        <v>#DIV/0!</v>
      </c>
      <c r="N16" s="107" t="e">
        <f t="shared" si="4"/>
        <v>#DIV/0!</v>
      </c>
      <c r="O16" s="107" t="e">
        <f t="shared" si="4"/>
        <v>#DIV/0!</v>
      </c>
      <c r="P16" s="107">
        <f t="shared" si="4"/>
        <v>1</v>
      </c>
      <c r="Q16" s="107">
        <f t="shared" si="4"/>
        <v>0.95691755153029356</v>
      </c>
    </row>
    <row r="17" spans="1:17" x14ac:dyDescent="0.25">
      <c r="A17" s="43"/>
      <c r="B17" s="103"/>
      <c r="C17" s="148" t="s">
        <v>203</v>
      </c>
      <c r="D17" s="148" t="s">
        <v>215</v>
      </c>
      <c r="E17" s="149" t="s">
        <v>216</v>
      </c>
      <c r="F17" s="148">
        <v>2024</v>
      </c>
      <c r="G17" s="150" t="s">
        <v>31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f t="shared" ref="M17:P17" si="5">SUM(M14-M15)</f>
        <v>0</v>
      </c>
      <c r="N17" s="107">
        <f t="shared" si="5"/>
        <v>0</v>
      </c>
      <c r="O17" s="107">
        <f t="shared" si="5"/>
        <v>0</v>
      </c>
      <c r="P17" s="107">
        <f t="shared" si="5"/>
        <v>0</v>
      </c>
      <c r="Q17" s="107">
        <f t="shared" ref="Q17" si="6">SUM(I17:P17)</f>
        <v>0</v>
      </c>
    </row>
    <row r="18" spans="1:17" x14ac:dyDescent="0.25">
      <c r="A18" s="100"/>
      <c r="B18" s="101"/>
      <c r="C18" s="148" t="s">
        <v>203</v>
      </c>
      <c r="D18" s="148" t="s">
        <v>215</v>
      </c>
      <c r="E18" s="149" t="s">
        <v>216</v>
      </c>
      <c r="F18" s="148">
        <v>2024</v>
      </c>
      <c r="G18" s="150" t="s">
        <v>32</v>
      </c>
      <c r="H18" s="107"/>
      <c r="I18" s="108"/>
      <c r="J18" s="108"/>
      <c r="K18" s="108"/>
      <c r="L18" s="108"/>
      <c r="M18" s="108"/>
      <c r="N18" s="108"/>
      <c r="O18" s="108"/>
      <c r="P18" s="109"/>
      <c r="Q18" s="110"/>
    </row>
    <row r="19" spans="1:17" ht="15" customHeight="1" x14ac:dyDescent="0.25">
      <c r="A19" s="43"/>
      <c r="B19" s="45"/>
      <c r="C19" s="102"/>
      <c r="D19" s="102"/>
      <c r="N19" s="102"/>
      <c r="O19" s="102"/>
      <c r="P19" s="102"/>
      <c r="Q19" s="102"/>
    </row>
    <row r="20" spans="1:17" ht="46.5" customHeight="1" x14ac:dyDescent="0.25">
      <c r="A20" s="43"/>
      <c r="B20" s="45"/>
      <c r="C20" s="262" t="s">
        <v>241</v>
      </c>
      <c r="D20" s="263"/>
      <c r="E20" s="117" t="s">
        <v>33</v>
      </c>
      <c r="F20" s="273" t="s">
        <v>237</v>
      </c>
      <c r="G20" s="274"/>
      <c r="H20" s="279" t="s">
        <v>236</v>
      </c>
      <c r="I20" s="117" t="s">
        <v>33</v>
      </c>
      <c r="J20" s="275" t="s">
        <v>238</v>
      </c>
      <c r="K20" s="276"/>
      <c r="L20" s="277"/>
      <c r="N20" s="45"/>
      <c r="O20" s="45"/>
      <c r="P20" s="45"/>
      <c r="Q20" s="45"/>
    </row>
    <row r="21" spans="1:17" ht="15.75" x14ac:dyDescent="0.25">
      <c r="A21" s="43"/>
      <c r="B21" s="45"/>
      <c r="C21" s="264"/>
      <c r="D21" s="265"/>
      <c r="E21" s="117" t="s">
        <v>34</v>
      </c>
      <c r="F21" s="273"/>
      <c r="G21" s="274"/>
      <c r="H21" s="280"/>
      <c r="I21" s="117" t="s">
        <v>34</v>
      </c>
      <c r="J21" s="273"/>
      <c r="K21" s="278"/>
      <c r="L21" s="274"/>
      <c r="N21" s="45"/>
      <c r="O21" s="45"/>
      <c r="P21" s="45"/>
      <c r="Q21" s="45"/>
    </row>
    <row r="22" spans="1:17" ht="15.75" x14ac:dyDescent="0.25">
      <c r="A22" s="43"/>
      <c r="B22" s="43"/>
      <c r="C22" s="266"/>
      <c r="D22" s="267"/>
      <c r="E22" s="117" t="s">
        <v>35</v>
      </c>
      <c r="F22" s="273" t="s">
        <v>224</v>
      </c>
      <c r="G22" s="274"/>
      <c r="H22" s="281"/>
      <c r="I22" s="117" t="s">
        <v>35</v>
      </c>
      <c r="J22" s="273" t="str">
        <f>F22</f>
        <v>15.01.2024</v>
      </c>
      <c r="K22" s="278"/>
      <c r="L22" s="274"/>
      <c r="M22" s="43"/>
      <c r="N22" s="43"/>
      <c r="O22" s="43"/>
      <c r="P22" s="43"/>
      <c r="Q22" s="43"/>
    </row>
    <row r="25" spans="1:17" x14ac:dyDescent="0.25">
      <c r="G25" s="44" t="s">
        <v>36</v>
      </c>
    </row>
    <row r="26" spans="1:17" x14ac:dyDescent="0.25">
      <c r="L26" s="46"/>
    </row>
  </sheetData>
  <mergeCells count="18">
    <mergeCell ref="C20:D22"/>
    <mergeCell ref="C2:Q2"/>
    <mergeCell ref="C3:Q3"/>
    <mergeCell ref="G4:G6"/>
    <mergeCell ref="H4:Q4"/>
    <mergeCell ref="F20:G20"/>
    <mergeCell ref="F21:G21"/>
    <mergeCell ref="F22:G22"/>
    <mergeCell ref="J20:L20"/>
    <mergeCell ref="J21:L21"/>
    <mergeCell ref="J22:L22"/>
    <mergeCell ref="H20:H22"/>
    <mergeCell ref="C1:H1"/>
    <mergeCell ref="A4:B5"/>
    <mergeCell ref="C4:C6"/>
    <mergeCell ref="D4:D6"/>
    <mergeCell ref="E4:E6"/>
    <mergeCell ref="F4:F5"/>
  </mergeCells>
  <printOptions horizontalCentered="1"/>
  <pageMargins left="0" right="0" top="0" bottom="0" header="0" footer="0"/>
  <pageSetup paperSize="9" scale="65" orientation="landscape" r:id="rId1"/>
  <ignoredErrors>
    <ignoredError sqref="P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R22"/>
  <sheetViews>
    <sheetView workbookViewId="0">
      <selection activeCell="L31" sqref="L31"/>
    </sheetView>
  </sheetViews>
  <sheetFormatPr defaultRowHeight="15" x14ac:dyDescent="0.25"/>
  <cols>
    <col min="1" max="1" width="3.28515625" style="4" customWidth="1"/>
    <col min="2" max="2" width="0.140625" style="4" customWidth="1"/>
    <col min="3" max="3" width="9" style="4" customWidth="1"/>
    <col min="4" max="4" width="9.140625" style="4" customWidth="1"/>
    <col min="5" max="5" width="37.42578125" style="4" customWidth="1"/>
    <col min="6" max="6" width="11.85546875" style="4" customWidth="1"/>
    <col min="7" max="7" width="21" style="4" customWidth="1"/>
    <col min="8" max="8" width="11.7109375" style="4" customWidth="1"/>
    <col min="9" max="9" width="18.140625" style="4" customWidth="1"/>
    <col min="10" max="12" width="16.140625" style="4" customWidth="1"/>
    <col min="13" max="13" width="14.7109375" style="4" customWidth="1"/>
    <col min="14" max="14" width="0.140625" style="4" customWidth="1"/>
    <col min="15" max="15" width="10.42578125" style="4" customWidth="1"/>
    <col min="16" max="16" width="7.140625" style="4" customWidth="1"/>
    <col min="17" max="17" width="10" style="4" customWidth="1"/>
    <col min="18" max="18" width="16.140625" style="4" customWidth="1"/>
    <col min="19" max="16384" width="9.140625" style="4"/>
  </cols>
  <sheetData>
    <row r="1" spans="1:18" x14ac:dyDescent="0.25">
      <c r="A1" s="2"/>
      <c r="B1" s="2"/>
      <c r="C1" s="195" t="s">
        <v>225</v>
      </c>
      <c r="D1" s="195"/>
      <c r="E1" s="195"/>
      <c r="F1" s="195"/>
      <c r="G1" s="195"/>
      <c r="H1" s="195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2"/>
      <c r="B2" s="2"/>
      <c r="C2" s="291" t="s">
        <v>181</v>
      </c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</row>
    <row r="3" spans="1:18" ht="15.75" thickBot="1" x14ac:dyDescent="0.3">
      <c r="A3" s="2"/>
      <c r="B3" s="2"/>
      <c r="C3" s="197" t="str">
        <f>'Aneksi nr.1.1 (2)'!$C$3</f>
        <v>Periudha e Raportimit  Katërmujori III -2024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</row>
    <row r="4" spans="1:18" ht="25.5" thickTop="1" thickBot="1" x14ac:dyDescent="0.3">
      <c r="A4" s="286"/>
      <c r="B4" s="286"/>
      <c r="C4" s="48" t="s">
        <v>182</v>
      </c>
      <c r="D4" s="49" t="s">
        <v>183</v>
      </c>
      <c r="E4" s="49" t="s">
        <v>75</v>
      </c>
      <c r="F4" s="49" t="s">
        <v>184</v>
      </c>
      <c r="G4" s="49" t="s">
        <v>76</v>
      </c>
      <c r="H4" s="143" t="s">
        <v>185</v>
      </c>
      <c r="I4" s="143" t="s">
        <v>186</v>
      </c>
      <c r="J4" s="143" t="s">
        <v>187</v>
      </c>
      <c r="K4" s="143" t="s">
        <v>188</v>
      </c>
      <c r="L4" s="143" t="s">
        <v>189</v>
      </c>
      <c r="M4" s="292" t="s">
        <v>190</v>
      </c>
      <c r="N4" s="292"/>
      <c r="O4" s="143" t="s">
        <v>191</v>
      </c>
      <c r="P4" s="143" t="s">
        <v>192</v>
      </c>
      <c r="Q4" s="143" t="s">
        <v>193</v>
      </c>
      <c r="R4" s="50" t="s">
        <v>16</v>
      </c>
    </row>
    <row r="5" spans="1:18" x14ac:dyDescent="0.25">
      <c r="A5" s="2"/>
      <c r="B5" s="2"/>
      <c r="C5" s="470" t="s">
        <v>203</v>
      </c>
      <c r="D5" s="146" t="s">
        <v>204</v>
      </c>
      <c r="E5" s="146" t="s">
        <v>205</v>
      </c>
      <c r="F5" s="52">
        <v>2024</v>
      </c>
      <c r="G5" s="53" t="s">
        <v>29</v>
      </c>
      <c r="H5" s="142">
        <v>0</v>
      </c>
      <c r="I5" s="142">
        <f>'Aneksi nr.1.1 (2)'!$I$7</f>
        <v>200</v>
      </c>
      <c r="J5" s="142">
        <f>'Aneksi nr.1.1 (2)'!$J$7</f>
        <v>49500</v>
      </c>
      <c r="K5" s="107">
        <f>'Aneksi nr.1.1 (2)'!$K$7</f>
        <v>6150</v>
      </c>
      <c r="L5" s="142">
        <f>'Aneksi nr.1.1 (2)'!$L$7</f>
        <v>6700</v>
      </c>
      <c r="M5" s="290">
        <v>0</v>
      </c>
      <c r="N5" s="290"/>
      <c r="O5" s="142">
        <v>0</v>
      </c>
      <c r="P5" s="142">
        <v>0</v>
      </c>
      <c r="Q5" s="142">
        <v>0</v>
      </c>
      <c r="R5" s="471">
        <f>SUM(H5:Q5)</f>
        <v>62550</v>
      </c>
    </row>
    <row r="6" spans="1:18" x14ac:dyDescent="0.25">
      <c r="A6" s="2"/>
      <c r="B6" s="2"/>
      <c r="C6" s="470" t="s">
        <v>203</v>
      </c>
      <c r="D6" s="146" t="s">
        <v>204</v>
      </c>
      <c r="E6" s="146" t="s">
        <v>205</v>
      </c>
      <c r="F6" s="52">
        <v>2024</v>
      </c>
      <c r="G6" s="53" t="s">
        <v>30</v>
      </c>
      <c r="H6" s="142">
        <v>0</v>
      </c>
      <c r="I6" s="142">
        <v>200</v>
      </c>
      <c r="J6" s="142">
        <f>'Aneksi nr.1'!I18</f>
        <v>50570</v>
      </c>
      <c r="K6" s="142">
        <f>'Aneksi nr.1'!I19</f>
        <v>6420</v>
      </c>
      <c r="L6" s="142">
        <v>6700</v>
      </c>
      <c r="M6" s="290">
        <v>0</v>
      </c>
      <c r="N6" s="290"/>
      <c r="O6" s="142">
        <v>0</v>
      </c>
      <c r="P6" s="142">
        <v>0</v>
      </c>
      <c r="Q6" s="142">
        <v>0</v>
      </c>
      <c r="R6" s="471">
        <f>SUM(H6:Q6)</f>
        <v>63890</v>
      </c>
    </row>
    <row r="7" spans="1:18" x14ac:dyDescent="0.25">
      <c r="A7" s="2"/>
      <c r="B7" s="2"/>
      <c r="C7" s="470" t="s">
        <v>203</v>
      </c>
      <c r="D7" s="146" t="s">
        <v>204</v>
      </c>
      <c r="E7" s="146" t="s">
        <v>205</v>
      </c>
      <c r="F7" s="52">
        <v>2024</v>
      </c>
      <c r="G7" s="53" t="s">
        <v>194</v>
      </c>
      <c r="H7" s="142">
        <v>0</v>
      </c>
      <c r="I7" s="142">
        <v>0</v>
      </c>
      <c r="J7" s="142">
        <f>'Aneksi nr.1'!L18</f>
        <v>48952</v>
      </c>
      <c r="K7" s="142">
        <f>'Aneksi nr.1'!L19</f>
        <v>5605</v>
      </c>
      <c r="L7" s="142">
        <f>'Aneksi nr.1'!L20</f>
        <v>6374</v>
      </c>
      <c r="M7" s="290">
        <v>0</v>
      </c>
      <c r="N7" s="290"/>
      <c r="O7" s="142">
        <v>0</v>
      </c>
      <c r="P7" s="142">
        <v>0</v>
      </c>
      <c r="Q7" s="142">
        <v>0</v>
      </c>
      <c r="R7" s="471">
        <f>SUM(H7:Q7)</f>
        <v>60931</v>
      </c>
    </row>
    <row r="8" spans="1:18" x14ac:dyDescent="0.25">
      <c r="A8" s="2"/>
      <c r="B8" s="2"/>
      <c r="C8" s="470" t="s">
        <v>203</v>
      </c>
      <c r="D8" s="146" t="s">
        <v>204</v>
      </c>
      <c r="E8" s="146" t="s">
        <v>205</v>
      </c>
      <c r="F8" s="52">
        <v>2024</v>
      </c>
      <c r="G8" s="53" t="s">
        <v>32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290">
        <v>0</v>
      </c>
      <c r="N8" s="290"/>
      <c r="O8" s="142">
        <v>0</v>
      </c>
      <c r="P8" s="142">
        <v>0</v>
      </c>
      <c r="Q8" s="142">
        <v>0</v>
      </c>
      <c r="R8" s="471">
        <f>SUM(J8:Q8)</f>
        <v>0</v>
      </c>
    </row>
    <row r="9" spans="1:18" x14ac:dyDescent="0.25">
      <c r="A9" s="2"/>
      <c r="B9" s="2"/>
      <c r="C9" s="472"/>
      <c r="D9" s="52"/>
      <c r="E9" s="52" t="s">
        <v>239</v>
      </c>
      <c r="F9" s="52">
        <v>2024</v>
      </c>
      <c r="G9" s="53"/>
      <c r="H9" s="142">
        <v>0</v>
      </c>
      <c r="I9" s="142">
        <f>SUM(I6-I7)</f>
        <v>200</v>
      </c>
      <c r="J9" s="142">
        <f>SUM(J6-J7)</f>
        <v>1618</v>
      </c>
      <c r="K9" s="142">
        <f>SUM(K6-K7)</f>
        <v>815</v>
      </c>
      <c r="L9" s="142">
        <f>SUM(L6-L7)</f>
        <v>326</v>
      </c>
      <c r="M9" s="290">
        <v>0</v>
      </c>
      <c r="N9" s="290"/>
      <c r="O9" s="142">
        <v>0</v>
      </c>
      <c r="P9" s="142">
        <v>0</v>
      </c>
      <c r="Q9" s="142">
        <v>0</v>
      </c>
      <c r="R9" s="471">
        <f>SUM(I9:Q9)</f>
        <v>2959</v>
      </c>
    </row>
    <row r="10" spans="1:18" x14ac:dyDescent="0.25">
      <c r="A10" s="2"/>
      <c r="B10" s="2"/>
      <c r="C10" s="472"/>
      <c r="D10" s="52"/>
      <c r="E10" s="52" t="s">
        <v>240</v>
      </c>
      <c r="F10" s="52">
        <v>2024</v>
      </c>
      <c r="G10" s="53"/>
      <c r="H10" s="142">
        <v>0</v>
      </c>
      <c r="I10" s="142">
        <f>SUM(I7/I6)</f>
        <v>0</v>
      </c>
      <c r="J10" s="56">
        <f>SUM(J7/J6)</f>
        <v>0.96800474589677676</v>
      </c>
      <c r="K10" s="56">
        <f>SUM(K7/K6)</f>
        <v>0.87305295950155759</v>
      </c>
      <c r="L10" s="56">
        <f>SUM(L7/L6)</f>
        <v>0.95134328358208953</v>
      </c>
      <c r="M10" s="290">
        <v>0</v>
      </c>
      <c r="N10" s="290"/>
      <c r="O10" s="142">
        <v>0</v>
      </c>
      <c r="P10" s="142">
        <v>0</v>
      </c>
      <c r="Q10" s="142">
        <v>0</v>
      </c>
      <c r="R10" s="473">
        <f>SUM(R7/R6)</f>
        <v>0.9536860228517765</v>
      </c>
    </row>
    <row r="11" spans="1:18" x14ac:dyDescent="0.25">
      <c r="A11" s="2"/>
      <c r="B11" s="2"/>
      <c r="C11" s="472"/>
      <c r="D11" s="52"/>
      <c r="E11" s="52" t="s">
        <v>195</v>
      </c>
      <c r="F11" s="52">
        <v>2024</v>
      </c>
      <c r="G11" s="53" t="s">
        <v>29</v>
      </c>
      <c r="H11" s="142">
        <v>0</v>
      </c>
      <c r="I11" s="142">
        <f t="shared" ref="I11:L13" si="0">SUM(I5)</f>
        <v>200</v>
      </c>
      <c r="J11" s="142">
        <f t="shared" si="0"/>
        <v>49500</v>
      </c>
      <c r="K11" s="142">
        <f t="shared" si="0"/>
        <v>6150</v>
      </c>
      <c r="L11" s="142">
        <f t="shared" si="0"/>
        <v>6700</v>
      </c>
      <c r="M11" s="290">
        <v>0</v>
      </c>
      <c r="N11" s="290"/>
      <c r="O11" s="142">
        <v>0</v>
      </c>
      <c r="P11" s="142">
        <v>0</v>
      </c>
      <c r="Q11" s="142">
        <f>SUM(Q5)</f>
        <v>0</v>
      </c>
      <c r="R11" s="471">
        <f>SUM(I11:Q11)</f>
        <v>62550</v>
      </c>
    </row>
    <row r="12" spans="1:18" x14ac:dyDescent="0.25">
      <c r="A12" s="2"/>
      <c r="B12" s="2"/>
      <c r="C12" s="472"/>
      <c r="D12" s="52"/>
      <c r="E12" s="52" t="s">
        <v>195</v>
      </c>
      <c r="F12" s="52">
        <v>2024</v>
      </c>
      <c r="G12" s="53" t="s">
        <v>30</v>
      </c>
      <c r="H12" s="142"/>
      <c r="I12" s="142">
        <f t="shared" si="0"/>
        <v>200</v>
      </c>
      <c r="J12" s="142">
        <f t="shared" si="0"/>
        <v>50570</v>
      </c>
      <c r="K12" s="142">
        <f t="shared" si="0"/>
        <v>6420</v>
      </c>
      <c r="L12" s="142">
        <f t="shared" si="0"/>
        <v>6700</v>
      </c>
      <c r="M12" s="290">
        <v>0</v>
      </c>
      <c r="N12" s="290"/>
      <c r="O12" s="142">
        <v>0</v>
      </c>
      <c r="P12" s="142">
        <v>0</v>
      </c>
      <c r="Q12" s="142">
        <f>SUM(Q6)</f>
        <v>0</v>
      </c>
      <c r="R12" s="471">
        <f>SUM(I12:Q12)</f>
        <v>63890</v>
      </c>
    </row>
    <row r="13" spans="1:18" x14ac:dyDescent="0.25">
      <c r="A13" s="2"/>
      <c r="B13" s="2"/>
      <c r="C13" s="472"/>
      <c r="D13" s="52"/>
      <c r="E13" s="52" t="s">
        <v>195</v>
      </c>
      <c r="F13" s="52">
        <v>2024</v>
      </c>
      <c r="G13" s="53" t="s">
        <v>194</v>
      </c>
      <c r="H13" s="142">
        <v>0</v>
      </c>
      <c r="I13" s="142">
        <f t="shared" si="0"/>
        <v>0</v>
      </c>
      <c r="J13" s="142">
        <f t="shared" si="0"/>
        <v>48952</v>
      </c>
      <c r="K13" s="142">
        <f t="shared" si="0"/>
        <v>5605</v>
      </c>
      <c r="L13" s="142">
        <f t="shared" si="0"/>
        <v>6374</v>
      </c>
      <c r="M13" s="290">
        <v>0</v>
      </c>
      <c r="N13" s="290"/>
      <c r="O13" s="142">
        <v>0</v>
      </c>
      <c r="P13" s="142">
        <v>0</v>
      </c>
      <c r="Q13" s="142">
        <f>SUM(Q7)</f>
        <v>0</v>
      </c>
      <c r="R13" s="471">
        <f>SUM(I13:Q13)</f>
        <v>60931</v>
      </c>
    </row>
    <row r="14" spans="1:18" x14ac:dyDescent="0.25">
      <c r="A14" s="2"/>
      <c r="B14" s="2"/>
      <c r="C14" s="472"/>
      <c r="D14" s="52"/>
      <c r="E14" s="52" t="s">
        <v>195</v>
      </c>
      <c r="F14" s="52">
        <v>2024</v>
      </c>
      <c r="G14" s="53" t="s">
        <v>32</v>
      </c>
      <c r="H14" s="142">
        <v>0</v>
      </c>
      <c r="I14" s="142">
        <v>0</v>
      </c>
      <c r="J14" s="142">
        <v>0</v>
      </c>
      <c r="K14" s="142">
        <v>0</v>
      </c>
      <c r="L14" s="142"/>
      <c r="M14" s="290">
        <v>0</v>
      </c>
      <c r="N14" s="290"/>
      <c r="O14" s="142">
        <v>0</v>
      </c>
      <c r="P14" s="142">
        <v>0</v>
      </c>
      <c r="Q14" s="142">
        <v>0</v>
      </c>
      <c r="R14" s="471">
        <f>SUM(J14:Q14)</f>
        <v>0</v>
      </c>
    </row>
    <row r="15" spans="1:18" x14ac:dyDescent="0.25">
      <c r="A15" s="2"/>
      <c r="B15" s="2"/>
      <c r="C15" s="472"/>
      <c r="D15" s="52"/>
      <c r="E15" s="52" t="s">
        <v>242</v>
      </c>
      <c r="F15" s="52">
        <v>2024</v>
      </c>
      <c r="G15" s="53" t="s">
        <v>29</v>
      </c>
      <c r="H15" s="142"/>
      <c r="I15" s="142"/>
      <c r="J15" s="142"/>
      <c r="K15" s="142"/>
      <c r="L15" s="142"/>
      <c r="M15" s="290"/>
      <c r="N15" s="290"/>
      <c r="O15" s="142"/>
      <c r="P15" s="142"/>
      <c r="Q15" s="142"/>
      <c r="R15" s="471">
        <v>25</v>
      </c>
    </row>
    <row r="16" spans="1:18" x14ac:dyDescent="0.25">
      <c r="A16" s="2"/>
      <c r="B16" s="2"/>
      <c r="C16" s="472"/>
      <c r="D16" s="52"/>
      <c r="E16" s="52" t="s">
        <v>242</v>
      </c>
      <c r="F16" s="52">
        <v>2024</v>
      </c>
      <c r="G16" s="53" t="s">
        <v>30</v>
      </c>
      <c r="H16" s="142"/>
      <c r="I16" s="142"/>
      <c r="J16" s="142"/>
      <c r="K16" s="142"/>
      <c r="L16" s="142"/>
      <c r="M16" s="290"/>
      <c r="N16" s="290"/>
      <c r="O16" s="142"/>
      <c r="P16" s="142"/>
      <c r="Q16" s="142"/>
      <c r="R16" s="471">
        <v>25</v>
      </c>
    </row>
    <row r="17" spans="1:18" ht="15.75" thickBot="1" x14ac:dyDescent="0.3">
      <c r="A17" s="2"/>
      <c r="B17" s="2"/>
      <c r="C17" s="474"/>
      <c r="D17" s="475"/>
      <c r="E17" s="475" t="s">
        <v>242</v>
      </c>
      <c r="F17" s="475">
        <v>2024</v>
      </c>
      <c r="G17" s="476" t="s">
        <v>196</v>
      </c>
      <c r="H17" s="477"/>
      <c r="I17" s="477"/>
      <c r="J17" s="477"/>
      <c r="K17" s="477"/>
      <c r="L17" s="477"/>
      <c r="M17" s="478"/>
      <c r="N17" s="478"/>
      <c r="O17" s="477"/>
      <c r="P17" s="477"/>
      <c r="Q17" s="477"/>
      <c r="R17" s="479">
        <v>24</v>
      </c>
    </row>
    <row r="18" spans="1:18" ht="15.75" thickTop="1" x14ac:dyDescent="0.25">
      <c r="A18" s="2"/>
      <c r="B18" s="215"/>
      <c r="C18" s="2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5.75" x14ac:dyDescent="0.25">
      <c r="A19" s="2"/>
      <c r="B19" s="2"/>
      <c r="C19" s="2"/>
      <c r="D19" s="2"/>
      <c r="E19" s="282" t="s">
        <v>241</v>
      </c>
      <c r="F19" s="131" t="s">
        <v>33</v>
      </c>
      <c r="G19" s="283" t="s">
        <v>243</v>
      </c>
      <c r="H19" s="284"/>
      <c r="I19" s="285" t="s">
        <v>236</v>
      </c>
      <c r="J19" s="131" t="s">
        <v>33</v>
      </c>
      <c r="K19" s="287" t="s">
        <v>238</v>
      </c>
      <c r="L19" s="287"/>
      <c r="M19" s="287"/>
      <c r="N19" s="2"/>
      <c r="O19" s="2"/>
      <c r="P19" s="2"/>
      <c r="Q19" s="2"/>
      <c r="R19" s="2"/>
    </row>
    <row r="20" spans="1:18" ht="50.25" customHeight="1" x14ac:dyDescent="0.25">
      <c r="A20" s="2"/>
      <c r="B20" s="2"/>
      <c r="C20" s="2"/>
      <c r="D20" s="2"/>
      <c r="E20" s="282"/>
      <c r="F20" s="131" t="s">
        <v>34</v>
      </c>
      <c r="G20" s="288"/>
      <c r="H20" s="288"/>
      <c r="I20" s="285"/>
      <c r="J20" s="131" t="s">
        <v>34</v>
      </c>
      <c r="K20" s="288"/>
      <c r="L20" s="288"/>
      <c r="M20" s="288"/>
      <c r="N20" s="2"/>
      <c r="O20" s="2"/>
      <c r="P20" s="2"/>
      <c r="Q20" s="2"/>
      <c r="R20" s="2"/>
    </row>
    <row r="21" spans="1:18" ht="15.75" x14ac:dyDescent="0.25">
      <c r="A21" s="2"/>
      <c r="B21" s="2"/>
      <c r="C21" s="2"/>
      <c r="D21" s="2"/>
      <c r="E21" s="282"/>
      <c r="F21" s="131" t="s">
        <v>35</v>
      </c>
      <c r="G21" s="289" t="s">
        <v>224</v>
      </c>
      <c r="H21" s="289"/>
      <c r="I21" s="285"/>
      <c r="J21" s="131" t="s">
        <v>35</v>
      </c>
      <c r="K21" s="287" t="str">
        <f>G21</f>
        <v>15.01.2024</v>
      </c>
      <c r="L21" s="287"/>
      <c r="M21" s="287"/>
      <c r="N21" s="2"/>
      <c r="O21" s="2"/>
      <c r="P21" s="2"/>
      <c r="Q21" s="2"/>
      <c r="R21" s="2"/>
    </row>
    <row r="22" spans="1:18" x14ac:dyDescent="0.25">
      <c r="A22" s="2"/>
      <c r="B22" s="2"/>
      <c r="C22" s="215"/>
      <c r="D22" s="21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</sheetData>
  <mergeCells count="28">
    <mergeCell ref="M17:N17"/>
    <mergeCell ref="M5:N5"/>
    <mergeCell ref="M6:N6"/>
    <mergeCell ref="C2:R2"/>
    <mergeCell ref="C3:R3"/>
    <mergeCell ref="M4:N4"/>
    <mergeCell ref="M12:N12"/>
    <mergeCell ref="M13:N13"/>
    <mergeCell ref="M14:N14"/>
    <mergeCell ref="M15:N15"/>
    <mergeCell ref="M16:N16"/>
    <mergeCell ref="M7:N7"/>
    <mergeCell ref="M8:N8"/>
    <mergeCell ref="M9:N9"/>
    <mergeCell ref="M10:N10"/>
    <mergeCell ref="M11:N11"/>
    <mergeCell ref="K19:M19"/>
    <mergeCell ref="G20:H20"/>
    <mergeCell ref="K20:M20"/>
    <mergeCell ref="G21:H21"/>
    <mergeCell ref="K21:M21"/>
    <mergeCell ref="C1:H1"/>
    <mergeCell ref="C22:D22"/>
    <mergeCell ref="E19:E21"/>
    <mergeCell ref="G19:H19"/>
    <mergeCell ref="I19:I21"/>
    <mergeCell ref="B18:C18"/>
    <mergeCell ref="A4:B4"/>
  </mergeCells>
  <printOptions horizontalCentered="1"/>
  <pageMargins left="0" right="0" top="0" bottom="0" header="0" footer="0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N55"/>
  <sheetViews>
    <sheetView topLeftCell="A25" zoomScaleNormal="100" workbookViewId="0">
      <selection activeCell="Q16" sqref="Q16"/>
    </sheetView>
  </sheetViews>
  <sheetFormatPr defaultRowHeight="15" x14ac:dyDescent="0.25"/>
  <cols>
    <col min="1" max="1" width="3.28515625" style="4" customWidth="1"/>
    <col min="2" max="2" width="15" style="4" customWidth="1"/>
    <col min="3" max="3" width="50.28515625" style="4" customWidth="1"/>
    <col min="4" max="4" width="16.28515625" style="4" customWidth="1"/>
    <col min="5" max="5" width="11.140625" style="4" customWidth="1"/>
    <col min="6" max="6" width="16.28515625" style="4" customWidth="1"/>
    <col min="7" max="7" width="11.140625" style="4" customWidth="1"/>
    <col min="8" max="8" width="16.28515625" style="4" customWidth="1"/>
    <col min="9" max="9" width="11.140625" style="4" customWidth="1"/>
    <col min="10" max="10" width="15.85546875" style="4" customWidth="1"/>
    <col min="11" max="11" width="16.28515625" style="4" customWidth="1"/>
    <col min="12" max="12" width="11.140625" style="4" customWidth="1"/>
    <col min="13" max="13" width="15" style="4" customWidth="1"/>
    <col min="14" max="14" width="11.7109375" style="4" customWidth="1"/>
    <col min="15" max="16384" width="9.140625" style="4"/>
  </cols>
  <sheetData>
    <row r="1" spans="1:14" x14ac:dyDescent="0.25">
      <c r="A1" s="2"/>
      <c r="B1" s="195" t="s">
        <v>225</v>
      </c>
      <c r="C1" s="195"/>
      <c r="D1" s="195"/>
      <c r="E1" s="195"/>
      <c r="F1" s="195"/>
      <c r="G1" s="195"/>
      <c r="H1" s="2"/>
      <c r="I1" s="2"/>
      <c r="J1" s="2"/>
      <c r="K1" s="2"/>
      <c r="L1" s="2"/>
      <c r="M1" s="2"/>
      <c r="N1" s="2"/>
    </row>
    <row r="2" spans="1:14" x14ac:dyDescent="0.25">
      <c r="A2" s="2"/>
      <c r="B2" s="196" t="s">
        <v>77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4" x14ac:dyDescent="0.25">
      <c r="A3" s="2"/>
      <c r="B3" s="296" t="str">
        <f>'Aneksi nr.1.1 (2)'!$C$3</f>
        <v>Periudha e Raportimit  Katërmujori III -2024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</row>
    <row r="4" spans="1:14" x14ac:dyDescent="0.25">
      <c r="A4" s="2"/>
      <c r="B4" s="198" t="s">
        <v>38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14" ht="15.75" thickBot="1" x14ac:dyDescent="0.3">
      <c r="A5" s="21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25.5" customHeight="1" thickTop="1" thickBot="1" x14ac:dyDescent="0.3">
      <c r="A6" s="215"/>
      <c r="B6" s="297" t="s">
        <v>78</v>
      </c>
      <c r="C6" s="298"/>
      <c r="D6" s="298"/>
      <c r="E6" s="298"/>
      <c r="F6" s="200" t="s">
        <v>40</v>
      </c>
      <c r="G6" s="200"/>
      <c r="H6" s="300"/>
      <c r="I6" s="300"/>
      <c r="J6" s="300"/>
      <c r="K6" s="300"/>
      <c r="L6" s="300"/>
      <c r="M6" s="300"/>
      <c r="N6" s="300"/>
    </row>
    <row r="7" spans="1:14" ht="15.75" customHeight="1" thickTop="1" x14ac:dyDescent="0.25">
      <c r="A7" s="2"/>
      <c r="B7" s="297"/>
      <c r="C7" s="299"/>
      <c r="D7" s="299"/>
      <c r="E7" s="299"/>
      <c r="F7" s="200"/>
      <c r="G7" s="200"/>
      <c r="H7" s="300"/>
      <c r="I7" s="300"/>
      <c r="J7" s="300"/>
      <c r="K7" s="300"/>
      <c r="L7" s="300"/>
      <c r="M7" s="300"/>
      <c r="N7" s="300"/>
    </row>
    <row r="8" spans="1:14" x14ac:dyDescent="0.25">
      <c r="A8" s="2"/>
      <c r="B8" s="59" t="s">
        <v>79</v>
      </c>
      <c r="C8" s="293"/>
      <c r="D8" s="293"/>
      <c r="E8" s="293"/>
      <c r="F8" s="294" t="s">
        <v>80</v>
      </c>
      <c r="G8" s="294"/>
      <c r="H8" s="295"/>
      <c r="I8" s="295"/>
      <c r="J8" s="295"/>
      <c r="K8" s="295"/>
      <c r="L8" s="295"/>
      <c r="M8" s="295"/>
      <c r="N8" s="295"/>
    </row>
    <row r="9" spans="1:14" ht="15.75" thickBot="1" x14ac:dyDescent="0.3">
      <c r="A9" s="2"/>
      <c r="B9" s="456" t="s">
        <v>41</v>
      </c>
      <c r="C9" s="206"/>
      <c r="D9" s="207" t="s">
        <v>81</v>
      </c>
      <c r="E9" s="207"/>
      <c r="F9" s="207"/>
      <c r="G9" s="207"/>
      <c r="H9" s="207"/>
      <c r="I9" s="207"/>
      <c r="J9" s="207"/>
      <c r="K9" s="207"/>
      <c r="L9" s="207"/>
      <c r="M9" s="207"/>
      <c r="N9" s="457"/>
    </row>
    <row r="10" spans="1:14" ht="16.5" thickTop="1" thickBot="1" x14ac:dyDescent="0.3">
      <c r="A10" s="2"/>
      <c r="B10" s="456"/>
      <c r="C10" s="206"/>
      <c r="D10" s="60" t="s">
        <v>82</v>
      </c>
      <c r="E10" s="61">
        <v>2023</v>
      </c>
      <c r="F10" s="208" t="s">
        <v>4</v>
      </c>
      <c r="G10" s="208"/>
      <c r="H10" s="208" t="s">
        <v>4</v>
      </c>
      <c r="I10" s="208"/>
      <c r="J10" s="140" t="s">
        <v>4</v>
      </c>
      <c r="K10" s="208" t="s">
        <v>4</v>
      </c>
      <c r="L10" s="208"/>
      <c r="M10" s="210" t="s">
        <v>83</v>
      </c>
      <c r="N10" s="458" t="s">
        <v>44</v>
      </c>
    </row>
    <row r="11" spans="1:14" ht="37.5" thickTop="1" thickBot="1" x14ac:dyDescent="0.3">
      <c r="A11" s="2"/>
      <c r="B11" s="456"/>
      <c r="C11" s="206"/>
      <c r="D11" s="5" t="s">
        <v>84</v>
      </c>
      <c r="E11" s="6" t="s">
        <v>46</v>
      </c>
      <c r="F11" s="7" t="s">
        <v>199</v>
      </c>
      <c r="G11" s="8" t="s">
        <v>46</v>
      </c>
      <c r="H11" s="7" t="s">
        <v>200</v>
      </c>
      <c r="I11" s="8" t="s">
        <v>46</v>
      </c>
      <c r="J11" s="9" t="s">
        <v>85</v>
      </c>
      <c r="K11" s="7" t="s">
        <v>48</v>
      </c>
      <c r="L11" s="8" t="s">
        <v>46</v>
      </c>
      <c r="M11" s="210"/>
      <c r="N11" s="458"/>
    </row>
    <row r="12" spans="1:14" ht="16.5" thickTop="1" thickBot="1" x14ac:dyDescent="0.3">
      <c r="A12" s="2"/>
      <c r="B12" s="456"/>
      <c r="C12" s="206"/>
      <c r="D12" s="10" t="s">
        <v>49</v>
      </c>
      <c r="E12" s="10" t="s">
        <v>50</v>
      </c>
      <c r="F12" s="10" t="s">
        <v>51</v>
      </c>
      <c r="G12" s="10" t="s">
        <v>52</v>
      </c>
      <c r="H12" s="10" t="s">
        <v>53</v>
      </c>
      <c r="I12" s="10" t="s">
        <v>54</v>
      </c>
      <c r="J12" s="10" t="s">
        <v>55</v>
      </c>
      <c r="K12" s="10" t="s">
        <v>56</v>
      </c>
      <c r="L12" s="10" t="s">
        <v>57</v>
      </c>
      <c r="M12" s="10" t="s">
        <v>58</v>
      </c>
      <c r="N12" s="459" t="s">
        <v>59</v>
      </c>
    </row>
    <row r="13" spans="1:14" ht="15.75" thickTop="1" x14ac:dyDescent="0.25">
      <c r="A13" s="2"/>
      <c r="B13" s="203" t="s">
        <v>63</v>
      </c>
      <c r="C13" s="203"/>
      <c r="D13" s="12"/>
      <c r="E13" s="13"/>
      <c r="F13" s="12"/>
      <c r="G13" s="13"/>
      <c r="H13" s="12"/>
      <c r="I13" s="13"/>
      <c r="J13" s="14"/>
      <c r="K13" s="12"/>
      <c r="L13" s="13"/>
      <c r="M13" s="12"/>
      <c r="N13" s="460"/>
    </row>
    <row r="14" spans="1:14" x14ac:dyDescent="0.25">
      <c r="A14" s="2"/>
      <c r="B14" s="139" t="s">
        <v>61</v>
      </c>
      <c r="C14" s="15" t="s">
        <v>62</v>
      </c>
      <c r="D14" s="12"/>
      <c r="E14" s="13"/>
      <c r="F14" s="12"/>
      <c r="G14" s="13"/>
      <c r="H14" s="12"/>
      <c r="I14" s="13"/>
      <c r="J14" s="16"/>
      <c r="K14" s="12"/>
      <c r="L14" s="13"/>
      <c r="M14" s="12"/>
      <c r="N14" s="460"/>
    </row>
    <row r="15" spans="1:14" x14ac:dyDescent="0.25">
      <c r="A15" s="2"/>
      <c r="B15" s="480" t="s">
        <v>9</v>
      </c>
      <c r="C15" s="62" t="s">
        <v>65</v>
      </c>
      <c r="D15" s="32">
        <f>'Aneksi nr.1'!E18</f>
        <v>44418</v>
      </c>
      <c r="E15" s="31">
        <f>SUM(D15/D33)</f>
        <v>0.76020469287511339</v>
      </c>
      <c r="F15" s="30">
        <f>'Aneksi nr.1'!G18</f>
        <v>49500</v>
      </c>
      <c r="G15" s="31">
        <f>SUM(F15/F33)</f>
        <v>0.78821656050955413</v>
      </c>
      <c r="H15" s="30">
        <f>'Aneksi nr.1'!I18</f>
        <v>50570</v>
      </c>
      <c r="I15" s="31">
        <f>SUM(H15/H33)</f>
        <v>0.78843155597131276</v>
      </c>
      <c r="J15" s="30">
        <f>SUM(H15-F15)</f>
        <v>1070</v>
      </c>
      <c r="K15" s="32">
        <f>'Aneksi nr.1'!L18</f>
        <v>48952</v>
      </c>
      <c r="L15" s="31">
        <f>SUM(K15/K33)</f>
        <v>0.79885113743921143</v>
      </c>
      <c r="M15" s="30">
        <f>SUM(H15-K15)</f>
        <v>1618</v>
      </c>
      <c r="N15" s="464">
        <f>SUM(K15/H15)</f>
        <v>0.96800474589677676</v>
      </c>
    </row>
    <row r="16" spans="1:14" x14ac:dyDescent="0.25">
      <c r="A16" s="2"/>
      <c r="B16" s="480" t="s">
        <v>10</v>
      </c>
      <c r="C16" s="62" t="s">
        <v>66</v>
      </c>
      <c r="D16" s="32">
        <f>'Aneksi nr.1'!E19</f>
        <v>4536</v>
      </c>
      <c r="E16" s="31">
        <f>SUM(D16/D33)</f>
        <v>7.7632682400862588E-2</v>
      </c>
      <c r="F16" s="30">
        <f>'Aneksi nr.1'!G19</f>
        <v>6150</v>
      </c>
      <c r="G16" s="31">
        <f>F16/F33</f>
        <v>9.792993630573249E-2</v>
      </c>
      <c r="H16" s="30">
        <f>'Aneksi nr.1'!I19</f>
        <v>6420</v>
      </c>
      <c r="I16" s="31">
        <f>SUM(H16/H33)</f>
        <v>0.10009354536950421</v>
      </c>
      <c r="J16" s="30">
        <f t="shared" ref="J16:J21" si="0">SUM(H16-F16)</f>
        <v>270</v>
      </c>
      <c r="K16" s="32">
        <f>'Aneksi nr.1'!L19</f>
        <v>5605</v>
      </c>
      <c r="L16" s="31">
        <f>SUM(K16/K33)</f>
        <v>9.1468389960507851E-2</v>
      </c>
      <c r="M16" s="30">
        <f t="shared" ref="M16:M21" si="1">SUM(H16-K16)</f>
        <v>815</v>
      </c>
      <c r="N16" s="464">
        <f>SUM(K16/H16)</f>
        <v>0.87305295950155759</v>
      </c>
    </row>
    <row r="17" spans="1:14" x14ac:dyDescent="0.25">
      <c r="A17" s="2"/>
      <c r="B17" s="480" t="s">
        <v>11</v>
      </c>
      <c r="C17" s="62" t="s">
        <v>67</v>
      </c>
      <c r="D17" s="32">
        <f>'Aneksi nr.1'!E20</f>
        <v>8219</v>
      </c>
      <c r="E17" s="31">
        <f>SUM(D17/D33)</f>
        <v>0.14066644987934074</v>
      </c>
      <c r="F17" s="30">
        <f>'Aneksi nr.1'!G20</f>
        <v>6700</v>
      </c>
      <c r="G17" s="31">
        <f>SUM(F17/F30)</f>
        <v>0.10711430855315747</v>
      </c>
      <c r="H17" s="30">
        <f>'Aneksi nr.1'!I20</f>
        <v>6700</v>
      </c>
      <c r="I17" s="31">
        <f>SUM(H17/H33)</f>
        <v>0.10445899594636732</v>
      </c>
      <c r="J17" s="30">
        <f t="shared" si="0"/>
        <v>0</v>
      </c>
      <c r="K17" s="32">
        <f>'Aneksi nr.1'!L20</f>
        <v>6374</v>
      </c>
      <c r="L17" s="31">
        <f>SUM(K17/K33)</f>
        <v>0.10401775514866674</v>
      </c>
      <c r="M17" s="30">
        <f t="shared" si="1"/>
        <v>326</v>
      </c>
      <c r="N17" s="464">
        <f>SUM(K17/H17)</f>
        <v>0.95134328358208953</v>
      </c>
    </row>
    <row r="18" spans="1:14" x14ac:dyDescent="0.25">
      <c r="A18" s="2"/>
      <c r="B18" s="480" t="s">
        <v>12</v>
      </c>
      <c r="C18" s="62" t="s">
        <v>68</v>
      </c>
      <c r="D18" s="32">
        <v>0</v>
      </c>
      <c r="E18" s="31">
        <f>SUM(D18/D36)</f>
        <v>0</v>
      </c>
      <c r="F18" s="30">
        <v>0</v>
      </c>
      <c r="G18" s="30">
        <v>0</v>
      </c>
      <c r="H18" s="30">
        <v>0</v>
      </c>
      <c r="I18" s="31"/>
      <c r="J18" s="30">
        <f t="shared" si="0"/>
        <v>0</v>
      </c>
      <c r="K18" s="32">
        <v>0</v>
      </c>
      <c r="L18" s="30">
        <v>0</v>
      </c>
      <c r="M18" s="30">
        <f t="shared" si="1"/>
        <v>0</v>
      </c>
      <c r="N18" s="466">
        <v>0</v>
      </c>
    </row>
    <row r="19" spans="1:14" x14ac:dyDescent="0.25">
      <c r="A19" s="2"/>
      <c r="B19" s="480" t="s">
        <v>13</v>
      </c>
      <c r="C19" s="62" t="s">
        <v>69</v>
      </c>
      <c r="D19" s="32">
        <v>0</v>
      </c>
      <c r="E19" s="31">
        <v>0</v>
      </c>
      <c r="F19" s="30">
        <v>0</v>
      </c>
      <c r="G19" s="30">
        <v>0</v>
      </c>
      <c r="H19" s="30">
        <v>0</v>
      </c>
      <c r="I19" s="31"/>
      <c r="J19" s="30">
        <f t="shared" si="0"/>
        <v>0</v>
      </c>
      <c r="K19" s="32">
        <v>0</v>
      </c>
      <c r="L19" s="30">
        <v>0</v>
      </c>
      <c r="M19" s="30">
        <f t="shared" si="1"/>
        <v>0</v>
      </c>
      <c r="N19" s="466">
        <v>0</v>
      </c>
    </row>
    <row r="20" spans="1:14" x14ac:dyDescent="0.25">
      <c r="A20" s="2"/>
      <c r="B20" s="480" t="s">
        <v>14</v>
      </c>
      <c r="C20" s="62" t="s">
        <v>70</v>
      </c>
      <c r="D20" s="32">
        <v>0</v>
      </c>
      <c r="E20" s="31">
        <f>SUM(D20/D38)</f>
        <v>0</v>
      </c>
      <c r="F20" s="30">
        <v>0</v>
      </c>
      <c r="G20" s="30">
        <v>0</v>
      </c>
      <c r="H20" s="30">
        <v>0</v>
      </c>
      <c r="I20" s="31"/>
      <c r="J20" s="30">
        <f t="shared" si="0"/>
        <v>0</v>
      </c>
      <c r="K20" s="32">
        <v>0</v>
      </c>
      <c r="L20" s="30">
        <v>0</v>
      </c>
      <c r="M20" s="30">
        <f t="shared" si="1"/>
        <v>0</v>
      </c>
      <c r="N20" s="466">
        <v>0</v>
      </c>
    </row>
    <row r="21" spans="1:14" x14ac:dyDescent="0.25">
      <c r="A21" s="2"/>
      <c r="B21" s="480" t="s">
        <v>15</v>
      </c>
      <c r="C21" s="62" t="s">
        <v>230</v>
      </c>
      <c r="D21" s="32">
        <f>'Aneksi nr.1'!E24</f>
        <v>20</v>
      </c>
      <c r="E21" s="31">
        <f>SUM(D21/D33)</f>
        <v>3.4229577778158106E-4</v>
      </c>
      <c r="F21" s="30">
        <v>0</v>
      </c>
      <c r="G21" s="31">
        <f>SUM(F21/F30)</f>
        <v>0</v>
      </c>
      <c r="H21" s="30">
        <v>0</v>
      </c>
      <c r="I21" s="31">
        <f>SUM(H21/H33)</f>
        <v>0</v>
      </c>
      <c r="J21" s="30">
        <f t="shared" si="0"/>
        <v>0</v>
      </c>
      <c r="K21" s="32">
        <v>0</v>
      </c>
      <c r="L21" s="30">
        <v>0</v>
      </c>
      <c r="M21" s="30">
        <f t="shared" si="1"/>
        <v>0</v>
      </c>
      <c r="N21" s="466">
        <v>0</v>
      </c>
    </row>
    <row r="22" spans="1:14" x14ac:dyDescent="0.25">
      <c r="A22" s="2"/>
      <c r="B22" s="481"/>
      <c r="C22" s="63" t="s">
        <v>86</v>
      </c>
      <c r="D22" s="35">
        <f>SUM(D15:D21)</f>
        <v>57193</v>
      </c>
      <c r="E22" s="36">
        <f>D22/D33</f>
        <v>0.97884612093309831</v>
      </c>
      <c r="F22" s="35">
        <f t="shared" ref="F22:M22" si="2">SUM(F15:F21)</f>
        <v>62350</v>
      </c>
      <c r="G22" s="36">
        <f>SUM(F22/F33)</f>
        <v>0.99283439490445857</v>
      </c>
      <c r="H22" s="35">
        <f t="shared" si="2"/>
        <v>63690</v>
      </c>
      <c r="I22" s="36">
        <f>SUM(H22/H33)</f>
        <v>0.99298409728718429</v>
      </c>
      <c r="J22" s="35">
        <f t="shared" si="2"/>
        <v>1340</v>
      </c>
      <c r="K22" s="35">
        <f t="shared" si="2"/>
        <v>60931</v>
      </c>
      <c r="L22" s="36">
        <f>K22/K33</f>
        <v>0.99433728254838605</v>
      </c>
      <c r="M22" s="35">
        <f t="shared" si="2"/>
        <v>2759</v>
      </c>
      <c r="N22" s="465">
        <f>SUM(K22/H22)</f>
        <v>0.95668079761344005</v>
      </c>
    </row>
    <row r="23" spans="1:14" x14ac:dyDescent="0.25">
      <c r="A23" s="2"/>
      <c r="B23" s="480" t="s">
        <v>7</v>
      </c>
      <c r="C23" s="62" t="s">
        <v>71</v>
      </c>
      <c r="D23" s="32">
        <v>0</v>
      </c>
      <c r="E23" s="30">
        <v>0</v>
      </c>
      <c r="F23" s="30">
        <v>0</v>
      </c>
      <c r="G23" s="30">
        <v>0</v>
      </c>
      <c r="H23" s="30"/>
      <c r="I23" s="30">
        <v>0</v>
      </c>
      <c r="J23" s="30"/>
      <c r="K23" s="32">
        <v>0</v>
      </c>
      <c r="L23" s="30">
        <v>0</v>
      </c>
      <c r="M23" s="30"/>
      <c r="N23" s="466">
        <v>0</v>
      </c>
    </row>
    <row r="24" spans="1:14" x14ac:dyDescent="0.25">
      <c r="A24" s="2"/>
      <c r="B24" s="480" t="s">
        <v>8</v>
      </c>
      <c r="C24" s="62" t="s">
        <v>72</v>
      </c>
      <c r="D24" s="32">
        <v>900</v>
      </c>
      <c r="E24" s="31">
        <f>SUM(D24/D33)</f>
        <v>1.5403310000171148E-2</v>
      </c>
      <c r="F24" s="30">
        <f>'Aneksi nr.1'!G27</f>
        <v>200</v>
      </c>
      <c r="G24" s="31">
        <f>SUM(F24/F30)</f>
        <v>3.1974420463629096E-3</v>
      </c>
      <c r="H24" s="30">
        <f>'Aneksi nr.1'!I27</f>
        <v>200</v>
      </c>
      <c r="I24" s="30">
        <v>0</v>
      </c>
      <c r="J24" s="30">
        <f>SUM(H24-F24)</f>
        <v>0</v>
      </c>
      <c r="K24" s="32">
        <v>200</v>
      </c>
      <c r="L24" s="30">
        <v>0</v>
      </c>
      <c r="M24" s="30">
        <f>SUM(H24-K24)</f>
        <v>0</v>
      </c>
      <c r="N24" s="466">
        <v>0</v>
      </c>
    </row>
    <row r="25" spans="1:14" x14ac:dyDescent="0.25">
      <c r="A25" s="2"/>
      <c r="B25" s="481"/>
      <c r="C25" s="63" t="s">
        <v>87</v>
      </c>
      <c r="D25" s="35">
        <f>SUM(D23:D24)</f>
        <v>900</v>
      </c>
      <c r="E25" s="36">
        <f t="shared" ref="E25:M25" si="3">SUM(E23:E24)</f>
        <v>1.5403310000171148E-2</v>
      </c>
      <c r="F25" s="35">
        <f t="shared" si="3"/>
        <v>200</v>
      </c>
      <c r="G25" s="36">
        <f t="shared" si="3"/>
        <v>3.1974420463629096E-3</v>
      </c>
      <c r="H25" s="35">
        <f t="shared" si="3"/>
        <v>200</v>
      </c>
      <c r="I25" s="35">
        <f t="shared" si="3"/>
        <v>0</v>
      </c>
      <c r="J25" s="35">
        <f t="shared" si="3"/>
        <v>0</v>
      </c>
      <c r="K25" s="35">
        <f t="shared" si="3"/>
        <v>200</v>
      </c>
      <c r="L25" s="35">
        <f t="shared" si="3"/>
        <v>0</v>
      </c>
      <c r="M25" s="35">
        <f t="shared" si="3"/>
        <v>0</v>
      </c>
      <c r="N25" s="467">
        <v>0</v>
      </c>
    </row>
    <row r="26" spans="1:14" x14ac:dyDescent="0.25">
      <c r="A26" s="2"/>
      <c r="B26" s="480" t="s">
        <v>7</v>
      </c>
      <c r="C26" s="62" t="s">
        <v>71</v>
      </c>
      <c r="D26" s="32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2">
        <v>0</v>
      </c>
      <c r="L26" s="30">
        <v>0</v>
      </c>
      <c r="M26" s="30">
        <v>0</v>
      </c>
      <c r="N26" s="466">
        <v>0</v>
      </c>
    </row>
    <row r="27" spans="1:14" x14ac:dyDescent="0.25">
      <c r="A27" s="2"/>
      <c r="B27" s="480" t="s">
        <v>8</v>
      </c>
      <c r="C27" s="62" t="s">
        <v>72</v>
      </c>
      <c r="D27" s="32">
        <v>0</v>
      </c>
      <c r="E27" s="30">
        <v>0</v>
      </c>
      <c r="F27" s="30">
        <v>0</v>
      </c>
      <c r="G27" s="30">
        <v>0</v>
      </c>
      <c r="H27" s="30"/>
      <c r="I27" s="30">
        <v>0</v>
      </c>
      <c r="J27" s="30">
        <v>0</v>
      </c>
      <c r="K27" s="32">
        <v>0</v>
      </c>
      <c r="L27" s="30">
        <v>0</v>
      </c>
      <c r="M27" s="30">
        <v>0</v>
      </c>
      <c r="N27" s="466">
        <v>0</v>
      </c>
    </row>
    <row r="28" spans="1:14" x14ac:dyDescent="0.25">
      <c r="A28" s="2"/>
      <c r="B28" s="481"/>
      <c r="C28" s="63" t="s">
        <v>88</v>
      </c>
      <c r="D28" s="35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5">
        <v>0</v>
      </c>
      <c r="L28" s="37">
        <v>0</v>
      </c>
      <c r="M28" s="37">
        <v>0</v>
      </c>
      <c r="N28" s="467">
        <v>0</v>
      </c>
    </row>
    <row r="29" spans="1:14" x14ac:dyDescent="0.25">
      <c r="A29" s="2"/>
      <c r="B29" s="482"/>
      <c r="C29" s="64" t="s">
        <v>89</v>
      </c>
      <c r="D29" s="65">
        <f>SUM(D28+D25)</f>
        <v>900</v>
      </c>
      <c r="E29" s="66">
        <f>D29/D33</f>
        <v>1.5403310000171148E-2</v>
      </c>
      <c r="F29" s="65">
        <f t="shared" ref="F29:M29" si="4">SUM(F28+F25)</f>
        <v>200</v>
      </c>
      <c r="G29" s="66">
        <f t="shared" si="4"/>
        <v>3.1974420463629096E-3</v>
      </c>
      <c r="H29" s="65">
        <f t="shared" si="4"/>
        <v>200</v>
      </c>
      <c r="I29" s="66">
        <f>SUM(H29/H33)</f>
        <v>3.1181789834736516E-3</v>
      </c>
      <c r="J29" s="65">
        <f t="shared" si="4"/>
        <v>0</v>
      </c>
      <c r="K29" s="65">
        <f t="shared" si="4"/>
        <v>200</v>
      </c>
      <c r="L29" s="65">
        <f t="shared" si="4"/>
        <v>0</v>
      </c>
      <c r="M29" s="65">
        <f t="shared" si="4"/>
        <v>0</v>
      </c>
      <c r="N29" s="483">
        <v>0</v>
      </c>
    </row>
    <row r="30" spans="1:14" x14ac:dyDescent="0.25">
      <c r="A30" s="2"/>
      <c r="B30" s="482"/>
      <c r="C30" s="64" t="s">
        <v>90</v>
      </c>
      <c r="D30" s="65">
        <f>SUM(D29+D22)</f>
        <v>58093</v>
      </c>
      <c r="E30" s="66">
        <f>D30/D33</f>
        <v>0.99424943093326945</v>
      </c>
      <c r="F30" s="65">
        <f t="shared" ref="F30:M30" si="5">SUM(F29+F22)</f>
        <v>62550</v>
      </c>
      <c r="G30" s="66">
        <f t="shared" si="5"/>
        <v>0.99603183695082154</v>
      </c>
      <c r="H30" s="65">
        <f t="shared" si="5"/>
        <v>63890</v>
      </c>
      <c r="I30" s="66">
        <f>H30/H33</f>
        <v>0.99610227627065795</v>
      </c>
      <c r="J30" s="65">
        <f t="shared" si="5"/>
        <v>1340</v>
      </c>
      <c r="K30" s="65">
        <f t="shared" si="5"/>
        <v>61131</v>
      </c>
      <c r="L30" s="66">
        <f t="shared" si="5"/>
        <v>0.99433728254838605</v>
      </c>
      <c r="M30" s="65">
        <f t="shared" si="5"/>
        <v>2759</v>
      </c>
      <c r="N30" s="484">
        <f>SUM(K30/H30)</f>
        <v>0.956816403192988</v>
      </c>
    </row>
    <row r="31" spans="1:14" x14ac:dyDescent="0.25">
      <c r="A31" s="2"/>
      <c r="B31" s="481"/>
      <c r="C31" s="63" t="s">
        <v>91</v>
      </c>
      <c r="D31" s="35">
        <v>0</v>
      </c>
      <c r="E31" s="37"/>
      <c r="F31" s="37"/>
      <c r="G31" s="37"/>
      <c r="H31" s="37"/>
      <c r="I31" s="37"/>
      <c r="J31" s="37"/>
      <c r="K31" s="35">
        <v>0</v>
      </c>
      <c r="L31" s="37"/>
      <c r="M31" s="37"/>
      <c r="N31" s="467"/>
    </row>
    <row r="32" spans="1:14" x14ac:dyDescent="0.25">
      <c r="A32" s="2"/>
      <c r="B32" s="481"/>
      <c r="C32" s="63" t="s">
        <v>92</v>
      </c>
      <c r="D32" s="35">
        <f>'Aneksi nr.1'!E34</f>
        <v>336</v>
      </c>
      <c r="E32" s="37"/>
      <c r="F32" s="37">
        <v>250</v>
      </c>
      <c r="G32" s="37"/>
      <c r="H32" s="37">
        <v>250</v>
      </c>
      <c r="I32" s="37"/>
      <c r="J32" s="37"/>
      <c r="K32" s="35">
        <v>147</v>
      </c>
      <c r="L32" s="37"/>
      <c r="M32" s="37">
        <f>H32-K32</f>
        <v>103</v>
      </c>
      <c r="N32" s="467"/>
    </row>
    <row r="33" spans="1:14" ht="15.75" thickBot="1" x14ac:dyDescent="0.3">
      <c r="A33" s="2"/>
      <c r="B33" s="482"/>
      <c r="C33" s="64" t="s">
        <v>93</v>
      </c>
      <c r="D33" s="65">
        <f>SUM(D30+D31+D32)</f>
        <v>58429</v>
      </c>
      <c r="E33" s="65"/>
      <c r="F33" s="65">
        <f>SUM(F30+F31+F32)</f>
        <v>62800</v>
      </c>
      <c r="G33" s="65"/>
      <c r="H33" s="65">
        <f>SUM(H30+H31+H32)</f>
        <v>64140</v>
      </c>
      <c r="I33" s="65"/>
      <c r="J33" s="65">
        <f>SUM(J30+J31+J32)</f>
        <v>1340</v>
      </c>
      <c r="K33" s="65">
        <f>SUM(K30+K31+K32)</f>
        <v>61278</v>
      </c>
      <c r="L33" s="65"/>
      <c r="M33" s="65">
        <f>SUM(M30+M31+M32)</f>
        <v>2862</v>
      </c>
      <c r="N33" s="484">
        <f>SUM(K33/H33)</f>
        <v>0.95537885874649209</v>
      </c>
    </row>
    <row r="34" spans="1:14" ht="15.75" thickTop="1" x14ac:dyDescent="0.25">
      <c r="A34" s="2"/>
      <c r="B34" s="213" t="s">
        <v>94</v>
      </c>
      <c r="C34" s="213"/>
      <c r="D34" s="26"/>
      <c r="E34" s="27"/>
      <c r="F34" s="26"/>
      <c r="G34" s="27"/>
      <c r="H34" s="26"/>
      <c r="I34" s="27"/>
      <c r="J34" s="28"/>
      <c r="K34" s="26"/>
      <c r="L34" s="27"/>
      <c r="M34" s="26"/>
      <c r="N34" s="462"/>
    </row>
    <row r="35" spans="1:14" x14ac:dyDescent="0.25">
      <c r="A35" s="2"/>
      <c r="B35" s="139" t="s">
        <v>64</v>
      </c>
      <c r="C35" s="15" t="s">
        <v>62</v>
      </c>
      <c r="D35" s="12"/>
      <c r="E35" s="13"/>
      <c r="F35" s="12"/>
      <c r="G35" s="13"/>
      <c r="H35" s="12"/>
      <c r="I35" s="13"/>
      <c r="J35" s="16"/>
      <c r="K35" s="12"/>
      <c r="L35" s="13"/>
      <c r="M35" s="12"/>
      <c r="N35" s="460"/>
    </row>
    <row r="36" spans="1:14" x14ac:dyDescent="0.25">
      <c r="A36" s="2"/>
      <c r="B36" s="480"/>
      <c r="C36" s="67" t="s">
        <v>95</v>
      </c>
      <c r="D36" s="65">
        <f>D38</f>
        <v>57193</v>
      </c>
      <c r="E36" s="66">
        <f t="shared" ref="E36:N36" si="6">E38</f>
        <v>0.97884612093309831</v>
      </c>
      <c r="F36" s="65">
        <f t="shared" si="6"/>
        <v>62350</v>
      </c>
      <c r="G36" s="66">
        <f t="shared" si="6"/>
        <v>0.99283439490445857</v>
      </c>
      <c r="H36" s="65">
        <f t="shared" si="6"/>
        <v>63690</v>
      </c>
      <c r="I36" s="66">
        <f t="shared" si="6"/>
        <v>0.99298409728718429</v>
      </c>
      <c r="J36" s="65">
        <f t="shared" si="6"/>
        <v>1340</v>
      </c>
      <c r="K36" s="65">
        <f t="shared" si="6"/>
        <v>60931</v>
      </c>
      <c r="L36" s="66">
        <f t="shared" si="6"/>
        <v>0.99433728254838605</v>
      </c>
      <c r="M36" s="65">
        <f t="shared" si="6"/>
        <v>2759</v>
      </c>
      <c r="N36" s="484">
        <f t="shared" si="6"/>
        <v>0.95668079761344005</v>
      </c>
    </row>
    <row r="37" spans="1:14" x14ac:dyDescent="0.25">
      <c r="A37" s="2"/>
      <c r="B37" s="480" t="s">
        <v>96</v>
      </c>
      <c r="C37" s="29" t="s">
        <v>62</v>
      </c>
      <c r="D37" s="32"/>
      <c r="E37" s="30"/>
      <c r="F37" s="30"/>
      <c r="G37" s="30"/>
      <c r="H37" s="30"/>
      <c r="I37" s="30"/>
      <c r="J37" s="30"/>
      <c r="K37" s="32"/>
      <c r="L37" s="30"/>
      <c r="M37" s="30"/>
      <c r="N37" s="466"/>
    </row>
    <row r="38" spans="1:14" ht="15.75" thickBot="1" x14ac:dyDescent="0.3">
      <c r="A38" s="2"/>
      <c r="B38" s="485"/>
      <c r="C38" s="68"/>
      <c r="D38" s="32">
        <f>D22</f>
        <v>57193</v>
      </c>
      <c r="E38" s="31">
        <f t="shared" ref="E38:N38" si="7">E22</f>
        <v>0.97884612093309831</v>
      </c>
      <c r="F38" s="32">
        <f t="shared" si="7"/>
        <v>62350</v>
      </c>
      <c r="G38" s="31">
        <f t="shared" si="7"/>
        <v>0.99283439490445857</v>
      </c>
      <c r="H38" s="32">
        <f t="shared" si="7"/>
        <v>63690</v>
      </c>
      <c r="I38" s="31">
        <f t="shared" si="7"/>
        <v>0.99298409728718429</v>
      </c>
      <c r="J38" s="32">
        <f t="shared" si="7"/>
        <v>1340</v>
      </c>
      <c r="K38" s="32">
        <f t="shared" si="7"/>
        <v>60931</v>
      </c>
      <c r="L38" s="31">
        <f t="shared" si="7"/>
        <v>0.99433728254838605</v>
      </c>
      <c r="M38" s="32">
        <f t="shared" si="7"/>
        <v>2759</v>
      </c>
      <c r="N38" s="464">
        <f t="shared" si="7"/>
        <v>0.95668079761344005</v>
      </c>
    </row>
    <row r="39" spans="1:14" x14ac:dyDescent="0.25">
      <c r="A39" s="2"/>
      <c r="B39" s="480"/>
      <c r="C39" s="67" t="s">
        <v>97</v>
      </c>
      <c r="D39" s="65">
        <f>SUM(D45+D47)</f>
        <v>1236</v>
      </c>
      <c r="E39" s="65">
        <f t="shared" ref="E39:N39" si="8">SUM(E45+E47)</f>
        <v>1.4376422666826405E-2</v>
      </c>
      <c r="F39" s="65">
        <f t="shared" si="8"/>
        <v>450</v>
      </c>
      <c r="G39" s="66">
        <f>SUM(F39/F33)</f>
        <v>7.1656050955414014E-3</v>
      </c>
      <c r="H39" s="65">
        <f t="shared" si="8"/>
        <v>450</v>
      </c>
      <c r="I39" s="66">
        <f>SUM(H39/H33)</f>
        <v>7.0159027128157154E-3</v>
      </c>
      <c r="J39" s="65">
        <f t="shared" si="8"/>
        <v>0</v>
      </c>
      <c r="K39" s="65">
        <f t="shared" si="8"/>
        <v>347</v>
      </c>
      <c r="L39" s="65">
        <f t="shared" si="8"/>
        <v>0</v>
      </c>
      <c r="M39" s="65">
        <f t="shared" si="8"/>
        <v>103</v>
      </c>
      <c r="N39" s="486">
        <f t="shared" si="8"/>
        <v>0</v>
      </c>
    </row>
    <row r="40" spans="1:14" x14ac:dyDescent="0.25">
      <c r="A40" s="2"/>
      <c r="B40" s="480" t="s">
        <v>96</v>
      </c>
      <c r="C40" s="29" t="s">
        <v>62</v>
      </c>
      <c r="D40" s="32"/>
      <c r="E40" s="30"/>
      <c r="F40" s="30"/>
      <c r="G40" s="30"/>
      <c r="H40" s="30"/>
      <c r="I40" s="30"/>
      <c r="J40" s="30"/>
      <c r="K40" s="32"/>
      <c r="L40" s="30"/>
      <c r="M40" s="30"/>
      <c r="N40" s="466"/>
    </row>
    <row r="41" spans="1:14" x14ac:dyDescent="0.25">
      <c r="A41" s="2"/>
      <c r="B41" s="178"/>
      <c r="C41" s="99" t="s">
        <v>207</v>
      </c>
      <c r="D41" s="32">
        <v>1650</v>
      </c>
      <c r="E41" s="30"/>
      <c r="F41" s="30">
        <v>3000</v>
      </c>
      <c r="G41" s="30"/>
      <c r="H41" s="30">
        <v>3000</v>
      </c>
      <c r="I41" s="30"/>
      <c r="J41" s="30">
        <v>0</v>
      </c>
      <c r="K41" s="151">
        <v>1600</v>
      </c>
      <c r="L41" s="30">
        <v>0</v>
      </c>
      <c r="M41" s="30"/>
      <c r="N41" s="466">
        <v>0</v>
      </c>
    </row>
    <row r="42" spans="1:14" x14ac:dyDescent="0.25">
      <c r="A42" s="2"/>
      <c r="B42" s="480" t="s">
        <v>212</v>
      </c>
      <c r="C42" s="29" t="s">
        <v>217</v>
      </c>
      <c r="D42" s="32">
        <v>840</v>
      </c>
      <c r="E42" s="31">
        <f>SUM(D42/D33)</f>
        <v>1.4376422666826405E-2</v>
      </c>
      <c r="F42" s="30"/>
      <c r="G42" s="31">
        <f>SUM(F42/F33)</f>
        <v>0</v>
      </c>
      <c r="H42" s="30"/>
      <c r="I42" s="31">
        <f>SUM(H42/H33)</f>
        <v>0</v>
      </c>
      <c r="J42" s="30">
        <f>SUM(H42-F42)</f>
        <v>0</v>
      </c>
      <c r="K42" s="32">
        <v>0</v>
      </c>
      <c r="L42" s="30">
        <v>0</v>
      </c>
      <c r="M42" s="30">
        <f>SUM(F42-K42)</f>
        <v>0</v>
      </c>
      <c r="N42" s="466">
        <v>0</v>
      </c>
    </row>
    <row r="43" spans="1:14" x14ac:dyDescent="0.25">
      <c r="A43" s="2"/>
      <c r="B43" s="480" t="s">
        <v>219</v>
      </c>
      <c r="C43" s="29" t="s">
        <v>218</v>
      </c>
      <c r="D43" s="32">
        <v>396</v>
      </c>
      <c r="E43" s="30"/>
      <c r="F43" s="30">
        <v>450</v>
      </c>
      <c r="G43" s="30"/>
      <c r="H43" s="30">
        <v>450</v>
      </c>
      <c r="I43" s="30"/>
      <c r="J43" s="30">
        <f>SUM(H43-F43)</f>
        <v>0</v>
      </c>
      <c r="K43" s="32">
        <v>347</v>
      </c>
      <c r="L43" s="30">
        <v>0</v>
      </c>
      <c r="M43" s="30">
        <f>SUM(F43-K43)</f>
        <v>103</v>
      </c>
      <c r="N43" s="466">
        <v>0</v>
      </c>
    </row>
    <row r="44" spans="1:14" x14ac:dyDescent="0.25">
      <c r="A44" s="2"/>
      <c r="B44" s="480"/>
      <c r="C44" s="29"/>
      <c r="D44" s="32"/>
      <c r="E44" s="30"/>
      <c r="F44" s="30"/>
      <c r="G44" s="31">
        <f>SUM(F44/F33)</f>
        <v>0</v>
      </c>
      <c r="H44" s="30"/>
      <c r="I44" s="31">
        <f>SUM(H44/H33)</f>
        <v>0</v>
      </c>
      <c r="J44" s="30">
        <f>SUM(H44-F44)</f>
        <v>0</v>
      </c>
      <c r="K44" s="32">
        <v>0</v>
      </c>
      <c r="L44" s="30">
        <v>0</v>
      </c>
      <c r="M44" s="30">
        <f>SUM(F44-K44)</f>
        <v>0</v>
      </c>
      <c r="N44" s="466">
        <v>0</v>
      </c>
    </row>
    <row r="45" spans="1:14" x14ac:dyDescent="0.25">
      <c r="A45" s="2"/>
      <c r="B45" s="480"/>
      <c r="C45" s="34" t="s">
        <v>87</v>
      </c>
      <c r="D45" s="35">
        <f>SUM(D42:D44)</f>
        <v>1236</v>
      </c>
      <c r="E45" s="36">
        <f t="shared" ref="E45:N45" si="9">SUM(E40:E44)</f>
        <v>1.4376422666826405E-2</v>
      </c>
      <c r="F45" s="35">
        <f>SUM(F42:F44)</f>
        <v>450</v>
      </c>
      <c r="G45" s="36">
        <f t="shared" si="9"/>
        <v>0</v>
      </c>
      <c r="H45" s="35">
        <f>SUM(H42:H44)</f>
        <v>450</v>
      </c>
      <c r="I45" s="36">
        <f t="shared" si="9"/>
        <v>0</v>
      </c>
      <c r="J45" s="35">
        <f>SUM(J42:J44)</f>
        <v>0</v>
      </c>
      <c r="K45" s="35">
        <f>SUM(K42:K44)</f>
        <v>347</v>
      </c>
      <c r="L45" s="35">
        <f t="shared" si="9"/>
        <v>0</v>
      </c>
      <c r="M45" s="35">
        <f t="shared" si="9"/>
        <v>103</v>
      </c>
      <c r="N45" s="487">
        <f t="shared" si="9"/>
        <v>0</v>
      </c>
    </row>
    <row r="46" spans="1:14" x14ac:dyDescent="0.25">
      <c r="A46" s="2"/>
      <c r="B46" s="480" t="s">
        <v>96</v>
      </c>
      <c r="C46" s="29" t="s">
        <v>62</v>
      </c>
      <c r="D46" s="32"/>
      <c r="E46" s="30"/>
      <c r="F46" s="30"/>
      <c r="G46" s="30"/>
      <c r="H46" s="30"/>
      <c r="I46" s="30"/>
      <c r="J46" s="30"/>
      <c r="K46" s="32"/>
      <c r="L46" s="30"/>
      <c r="M46" s="30"/>
      <c r="N46" s="466"/>
    </row>
    <row r="47" spans="1:14" x14ac:dyDescent="0.25">
      <c r="A47" s="2"/>
      <c r="B47" s="480"/>
      <c r="C47" s="34" t="s">
        <v>88</v>
      </c>
      <c r="D47" s="35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5">
        <v>0</v>
      </c>
      <c r="L47" s="37">
        <v>0</v>
      </c>
      <c r="M47" s="37">
        <v>0</v>
      </c>
      <c r="N47" s="467">
        <v>0</v>
      </c>
    </row>
    <row r="48" spans="1:14" x14ac:dyDescent="0.25">
      <c r="A48" s="2"/>
      <c r="B48" s="480" t="s">
        <v>96</v>
      </c>
      <c r="C48" s="29" t="s">
        <v>62</v>
      </c>
      <c r="D48" s="32"/>
      <c r="E48" s="30"/>
      <c r="F48" s="30"/>
      <c r="G48" s="30"/>
      <c r="H48" s="30"/>
      <c r="I48" s="30"/>
      <c r="J48" s="30"/>
      <c r="K48" s="32"/>
      <c r="L48" s="30"/>
      <c r="M48" s="30"/>
      <c r="N48" s="466"/>
    </row>
    <row r="49" spans="1:14" x14ac:dyDescent="0.25">
      <c r="A49" s="2"/>
      <c r="B49" s="480" t="s">
        <v>96</v>
      </c>
      <c r="C49" s="29" t="s">
        <v>62</v>
      </c>
      <c r="D49" s="32"/>
      <c r="E49" s="30"/>
      <c r="F49" s="30"/>
      <c r="G49" s="30"/>
      <c r="H49" s="30"/>
      <c r="I49" s="30"/>
      <c r="J49" s="30"/>
      <c r="K49" s="32"/>
      <c r="L49" s="30"/>
      <c r="M49" s="30"/>
      <c r="N49" s="466"/>
    </row>
    <row r="50" spans="1:14" ht="15.75" thickBot="1" x14ac:dyDescent="0.3">
      <c r="A50" s="2"/>
      <c r="B50" s="488"/>
      <c r="C50" s="489" t="s">
        <v>93</v>
      </c>
      <c r="D50" s="490">
        <f>SUM(D36+D39)</f>
        <v>58429</v>
      </c>
      <c r="E50" s="490"/>
      <c r="F50" s="490">
        <f>SUM(F36+F39)</f>
        <v>62800</v>
      </c>
      <c r="G50" s="490"/>
      <c r="H50" s="490">
        <f t="shared" ref="H50:M50" si="10">SUM(H36+H39)</f>
        <v>64140</v>
      </c>
      <c r="I50" s="490"/>
      <c r="J50" s="490">
        <f t="shared" si="10"/>
        <v>1340</v>
      </c>
      <c r="K50" s="490">
        <f t="shared" si="10"/>
        <v>61278</v>
      </c>
      <c r="L50" s="490"/>
      <c r="M50" s="490">
        <f t="shared" si="10"/>
        <v>2862</v>
      </c>
      <c r="N50" s="491">
        <f>SUM(K50/H50)</f>
        <v>0.95537885874649209</v>
      </c>
    </row>
    <row r="51" spans="1:14" ht="15.75" thickTop="1" x14ac:dyDescent="0.25">
      <c r="A51" s="2"/>
      <c r="B51" s="301"/>
      <c r="C51" s="301"/>
      <c r="D51" s="301"/>
      <c r="E51" s="301"/>
      <c r="F51" s="301"/>
      <c r="G51" s="301"/>
      <c r="H51" s="301"/>
      <c r="I51" s="301"/>
      <c r="J51" s="301"/>
      <c r="K51" s="301"/>
      <c r="L51" s="301"/>
      <c r="M51" s="301"/>
      <c r="N51" s="301"/>
    </row>
    <row r="52" spans="1:14" x14ac:dyDescent="0.25">
      <c r="A52" s="2"/>
      <c r="B52" s="4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15" customHeight="1" x14ac:dyDescent="0.25">
      <c r="A53" s="2"/>
      <c r="B53" s="285" t="s">
        <v>241</v>
      </c>
      <c r="C53" s="58" t="s">
        <v>33</v>
      </c>
      <c r="D53" s="283" t="s">
        <v>243</v>
      </c>
      <c r="E53" s="284"/>
      <c r="F53" s="285" t="s">
        <v>236</v>
      </c>
      <c r="G53" s="69" t="s">
        <v>33</v>
      </c>
      <c r="H53" s="302" t="s">
        <v>238</v>
      </c>
      <c r="I53" s="302"/>
      <c r="J53" s="302"/>
      <c r="K53" s="302"/>
      <c r="L53" s="70"/>
      <c r="M53" s="70"/>
      <c r="N53" s="2"/>
    </row>
    <row r="54" spans="1:14" ht="38.25" customHeight="1" x14ac:dyDescent="0.25">
      <c r="A54" s="2"/>
      <c r="B54" s="285"/>
      <c r="C54" s="58" t="s">
        <v>34</v>
      </c>
      <c r="D54" s="288"/>
      <c r="E54" s="288"/>
      <c r="F54" s="285"/>
      <c r="G54" s="69" t="s">
        <v>34</v>
      </c>
      <c r="H54" s="302"/>
      <c r="I54" s="302"/>
      <c r="J54" s="302"/>
      <c r="K54" s="302"/>
      <c r="L54" s="70"/>
      <c r="M54" s="70"/>
      <c r="N54" s="2"/>
    </row>
    <row r="55" spans="1:14" ht="15.75" x14ac:dyDescent="0.25">
      <c r="A55" s="2"/>
      <c r="B55" s="285"/>
      <c r="C55" s="58" t="s">
        <v>35</v>
      </c>
      <c r="D55" s="289" t="s">
        <v>224</v>
      </c>
      <c r="E55" s="289"/>
      <c r="F55" s="285"/>
      <c r="G55" s="69" t="s">
        <v>35</v>
      </c>
      <c r="H55" s="302" t="str">
        <f>D55</f>
        <v>15.01.2024</v>
      </c>
      <c r="I55" s="302"/>
      <c r="J55" s="302"/>
      <c r="K55" s="302"/>
      <c r="L55" s="70"/>
      <c r="M55" s="70"/>
      <c r="N55" s="2"/>
    </row>
  </sheetData>
  <mergeCells count="30">
    <mergeCell ref="B13:C13"/>
    <mergeCell ref="B34:C34"/>
    <mergeCell ref="B51:N51"/>
    <mergeCell ref="B53:B55"/>
    <mergeCell ref="D53:E53"/>
    <mergeCell ref="F53:F55"/>
    <mergeCell ref="D54:E54"/>
    <mergeCell ref="D55:E55"/>
    <mergeCell ref="H53:K53"/>
    <mergeCell ref="H54:K54"/>
    <mergeCell ref="H55:K55"/>
    <mergeCell ref="A5:A6"/>
    <mergeCell ref="B6:B7"/>
    <mergeCell ref="C6:E7"/>
    <mergeCell ref="F6:G7"/>
    <mergeCell ref="H6:N7"/>
    <mergeCell ref="B1:G1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</mergeCells>
  <printOptions horizontalCentered="1" verticalCentered="1"/>
  <pageMargins left="0" right="0" top="0" bottom="0" header="0" footer="0"/>
  <pageSetup paperSize="9" scale="64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3"/>
  <sheetViews>
    <sheetView workbookViewId="0">
      <selection sqref="A1:F1"/>
    </sheetView>
  </sheetViews>
  <sheetFormatPr defaultRowHeight="15" x14ac:dyDescent="0.25"/>
  <cols>
    <col min="1" max="2" width="9.140625" style="44"/>
    <col min="3" max="3" width="22.28515625" style="44" customWidth="1"/>
    <col min="4" max="4" width="14.28515625" style="44" customWidth="1"/>
    <col min="5" max="5" width="9.140625" style="44"/>
    <col min="6" max="6" width="9.28515625" style="44" bestFit="1" customWidth="1"/>
    <col min="7" max="7" width="16.7109375" style="44" customWidth="1"/>
    <col min="8" max="8" width="13" style="44" customWidth="1"/>
    <col min="9" max="9" width="10.85546875" style="44" customWidth="1"/>
    <col min="10" max="10" width="11" style="44" customWidth="1"/>
    <col min="11" max="11" width="9.28515625" style="44" bestFit="1" customWidth="1"/>
    <col min="12" max="12" width="9.85546875" style="44" bestFit="1" customWidth="1"/>
    <col min="13" max="13" width="9.140625" style="44"/>
    <col min="14" max="14" width="11.140625" style="44" customWidth="1"/>
    <col min="15" max="15" width="9.140625" style="44"/>
    <col min="16" max="16" width="9.28515625" style="44" bestFit="1" customWidth="1"/>
    <col min="17" max="17" width="9.140625" style="44"/>
    <col min="18" max="18" width="14.7109375" style="44" customWidth="1"/>
    <col min="19" max="19" width="9.5703125" style="44" bestFit="1" customWidth="1"/>
    <col min="20" max="16384" width="9.140625" style="44"/>
  </cols>
  <sheetData>
    <row r="1" spans="1:18" x14ac:dyDescent="0.25">
      <c r="A1" s="195" t="s">
        <v>225</v>
      </c>
      <c r="B1" s="195"/>
      <c r="C1" s="195"/>
      <c r="D1" s="195"/>
      <c r="E1" s="195"/>
      <c r="F1" s="195"/>
    </row>
    <row r="3" spans="1:18" ht="15" customHeight="1" x14ac:dyDescent="0.25">
      <c r="D3" s="303" t="s">
        <v>98</v>
      </c>
      <c r="E3" s="303"/>
      <c r="F3" s="303"/>
      <c r="G3" s="303"/>
      <c r="H3" s="303"/>
      <c r="I3" s="303"/>
      <c r="J3" s="47"/>
      <c r="K3" s="47"/>
      <c r="L3" s="47"/>
      <c r="M3" s="47"/>
      <c r="N3" s="47"/>
      <c r="O3" s="47"/>
      <c r="P3" s="47"/>
      <c r="Q3" s="2"/>
      <c r="R3" s="2"/>
    </row>
    <row r="4" spans="1:18" ht="15.75" thickBot="1" x14ac:dyDescent="0.3">
      <c r="A4" s="71" t="str">
        <f>'Aneksi nr.1.1 (2)'!$C$3</f>
        <v>Periudha e Raportimit  Katërmujori III -2024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</row>
    <row r="5" spans="1:18" ht="27.75" customHeight="1" thickTop="1" thickBot="1" x14ac:dyDescent="0.3">
      <c r="A5" s="152" t="s">
        <v>1</v>
      </c>
      <c r="B5" s="153" t="s">
        <v>61</v>
      </c>
      <c r="C5" s="153" t="s">
        <v>75</v>
      </c>
      <c r="D5" s="153" t="s">
        <v>2</v>
      </c>
      <c r="E5" s="153" t="s">
        <v>3</v>
      </c>
      <c r="F5" s="153" t="s">
        <v>4</v>
      </c>
      <c r="G5" s="153" t="s">
        <v>5</v>
      </c>
      <c r="H5" s="306" t="s">
        <v>6</v>
      </c>
      <c r="I5" s="307"/>
      <c r="J5" s="307"/>
      <c r="K5" s="307"/>
      <c r="L5" s="307"/>
      <c r="M5" s="307"/>
      <c r="N5" s="307"/>
      <c r="O5" s="307"/>
      <c r="P5" s="307"/>
      <c r="Q5" s="307"/>
      <c r="R5" s="308"/>
    </row>
    <row r="6" spans="1:18" ht="16.5" thickTop="1" thickBot="1" x14ac:dyDescent="0.3">
      <c r="A6" s="154"/>
      <c r="B6" s="134"/>
      <c r="C6" s="134"/>
      <c r="D6" s="134"/>
      <c r="E6" s="135"/>
      <c r="F6" s="134"/>
      <c r="G6" s="134"/>
      <c r="H6" s="136" t="s">
        <v>7</v>
      </c>
      <c r="I6" s="136" t="s">
        <v>8</v>
      </c>
      <c r="J6" s="136" t="s">
        <v>9</v>
      </c>
      <c r="K6" s="136" t="s">
        <v>10</v>
      </c>
      <c r="L6" s="136" t="s">
        <v>11</v>
      </c>
      <c r="M6" s="136" t="s">
        <v>12</v>
      </c>
      <c r="N6" s="136" t="s">
        <v>13</v>
      </c>
      <c r="O6" s="136" t="s">
        <v>14</v>
      </c>
      <c r="P6" s="136" t="s">
        <v>15</v>
      </c>
      <c r="Q6" s="136"/>
      <c r="R6" s="155" t="s">
        <v>16</v>
      </c>
    </row>
    <row r="7" spans="1:18" ht="51" customHeight="1" thickTop="1" thickBot="1" x14ac:dyDescent="0.3">
      <c r="A7" s="156">
        <v>29</v>
      </c>
      <c r="B7" s="72">
        <v>3310</v>
      </c>
      <c r="C7" s="72" t="s">
        <v>205</v>
      </c>
      <c r="D7" s="72">
        <v>1</v>
      </c>
      <c r="E7" s="138" t="s">
        <v>28</v>
      </c>
      <c r="F7" s="73" t="s">
        <v>17</v>
      </c>
      <c r="G7" s="72"/>
      <c r="H7" s="74" t="s">
        <v>99</v>
      </c>
      <c r="I7" s="74" t="s">
        <v>100</v>
      </c>
      <c r="J7" s="74" t="s">
        <v>20</v>
      </c>
      <c r="K7" s="74" t="s">
        <v>101</v>
      </c>
      <c r="L7" s="74" t="s">
        <v>102</v>
      </c>
      <c r="M7" s="74" t="s">
        <v>103</v>
      </c>
      <c r="N7" s="74" t="s">
        <v>104</v>
      </c>
      <c r="O7" s="74" t="s">
        <v>105</v>
      </c>
      <c r="P7" s="74" t="s">
        <v>26</v>
      </c>
      <c r="Q7" s="74"/>
      <c r="R7" s="157" t="s">
        <v>16</v>
      </c>
    </row>
    <row r="8" spans="1:18" ht="27.75" customHeight="1" thickTop="1" thickBot="1" x14ac:dyDescent="0.3">
      <c r="A8" s="158">
        <v>29</v>
      </c>
      <c r="B8" s="118">
        <v>3310</v>
      </c>
      <c r="C8" s="118" t="s">
        <v>205</v>
      </c>
      <c r="D8" s="52" t="s">
        <v>27</v>
      </c>
      <c r="E8" s="138" t="s">
        <v>28</v>
      </c>
      <c r="F8" s="52">
        <v>2024</v>
      </c>
      <c r="G8" s="53" t="s">
        <v>29</v>
      </c>
      <c r="H8" s="132"/>
      <c r="I8" s="132">
        <f>'Aneksi nr.1'!G28</f>
        <v>200</v>
      </c>
      <c r="J8" s="132">
        <f>'Aneksi nr.1'!G18</f>
        <v>49500</v>
      </c>
      <c r="K8" s="132">
        <f>'Aneksi nr.1'!G19</f>
        <v>6150</v>
      </c>
      <c r="L8" s="132">
        <f>'Aneksi nr.1'!G20</f>
        <v>6700</v>
      </c>
      <c r="M8" s="132"/>
      <c r="N8" s="132"/>
      <c r="O8" s="132"/>
      <c r="P8" s="132">
        <v>0</v>
      </c>
      <c r="Q8" s="132"/>
      <c r="R8" s="55">
        <f>SUM(I8:Q8)</f>
        <v>62550</v>
      </c>
    </row>
    <row r="9" spans="1:18" ht="25.5" customHeight="1" thickTop="1" thickBot="1" x14ac:dyDescent="0.3">
      <c r="A9" s="158">
        <v>29</v>
      </c>
      <c r="B9" s="118">
        <v>3310</v>
      </c>
      <c r="C9" s="118" t="s">
        <v>205</v>
      </c>
      <c r="D9" s="52" t="s">
        <v>27</v>
      </c>
      <c r="E9" s="138" t="s">
        <v>28</v>
      </c>
      <c r="F9" s="52">
        <v>2024</v>
      </c>
      <c r="G9" s="53" t="s">
        <v>30</v>
      </c>
      <c r="H9" s="132"/>
      <c r="I9" s="132">
        <f>'Aneksi nr.1'!I28</f>
        <v>200</v>
      </c>
      <c r="J9" s="132">
        <f>'Aneksi nr.1'!I18</f>
        <v>50570</v>
      </c>
      <c r="K9" s="132">
        <f>'Aneksi nr.1'!I19</f>
        <v>6420</v>
      </c>
      <c r="L9" s="132">
        <f>'Aneksi nr.1'!I20</f>
        <v>6700</v>
      </c>
      <c r="M9" s="132"/>
      <c r="N9" s="132"/>
      <c r="O9" s="132"/>
      <c r="P9" s="132">
        <v>0</v>
      </c>
      <c r="Q9" s="132"/>
      <c r="R9" s="55">
        <f t="shared" ref="R9:R16" si="0">SUM(I9:Q9)</f>
        <v>63890</v>
      </c>
    </row>
    <row r="10" spans="1:18" ht="24.75" customHeight="1" thickTop="1" thickBot="1" x14ac:dyDescent="0.3">
      <c r="A10" s="158">
        <v>29</v>
      </c>
      <c r="B10" s="118">
        <v>3310</v>
      </c>
      <c r="C10" s="118" t="s">
        <v>205</v>
      </c>
      <c r="D10" s="52" t="s">
        <v>27</v>
      </c>
      <c r="E10" s="138" t="s">
        <v>28</v>
      </c>
      <c r="F10" s="52">
        <v>2024</v>
      </c>
      <c r="G10" s="53" t="s">
        <v>31</v>
      </c>
      <c r="H10" s="132"/>
      <c r="I10" s="132">
        <f>'Aneksi nr.1'!L28</f>
        <v>0</v>
      </c>
      <c r="J10" s="132">
        <f>'Aneksi nr.1'!L18</f>
        <v>48952</v>
      </c>
      <c r="K10" s="132">
        <f>'Aneksi nr.1'!L19</f>
        <v>5605</v>
      </c>
      <c r="L10" s="132">
        <f>'Aneksi nr.1'!L20</f>
        <v>6374</v>
      </c>
      <c r="M10" s="132"/>
      <c r="N10" s="132"/>
      <c r="O10" s="132"/>
      <c r="P10" s="132">
        <v>0</v>
      </c>
      <c r="Q10" s="132"/>
      <c r="R10" s="55">
        <f t="shared" si="0"/>
        <v>60931</v>
      </c>
    </row>
    <row r="11" spans="1:18" ht="22.5" customHeight="1" thickTop="1" thickBot="1" x14ac:dyDescent="0.3">
      <c r="A11" s="158">
        <v>29</v>
      </c>
      <c r="B11" s="118">
        <v>3310</v>
      </c>
      <c r="C11" s="118" t="s">
        <v>205</v>
      </c>
      <c r="D11" s="52" t="s">
        <v>27</v>
      </c>
      <c r="E11" s="138" t="s">
        <v>28</v>
      </c>
      <c r="F11" s="52">
        <v>2024</v>
      </c>
      <c r="G11" s="53" t="s">
        <v>32</v>
      </c>
      <c r="H11" s="132"/>
      <c r="I11" s="132">
        <v>0</v>
      </c>
      <c r="J11" s="132">
        <v>0</v>
      </c>
      <c r="K11" s="132">
        <v>0</v>
      </c>
      <c r="L11" s="132">
        <v>0</v>
      </c>
      <c r="M11" s="132"/>
      <c r="N11" s="132"/>
      <c r="O11" s="132"/>
      <c r="P11" s="132">
        <v>0</v>
      </c>
      <c r="Q11" s="132"/>
      <c r="R11" s="55">
        <f t="shared" si="0"/>
        <v>0</v>
      </c>
    </row>
    <row r="12" spans="1:18" ht="15.75" customHeight="1" thickTop="1" thickBot="1" x14ac:dyDescent="0.3">
      <c r="A12" s="158">
        <v>29</v>
      </c>
      <c r="B12" s="118">
        <v>3310</v>
      </c>
      <c r="C12" s="118" t="s">
        <v>205</v>
      </c>
      <c r="D12" s="52" t="s">
        <v>27</v>
      </c>
      <c r="E12" s="138" t="s">
        <v>16</v>
      </c>
      <c r="F12" s="52">
        <v>2024</v>
      </c>
      <c r="G12" s="53" t="s">
        <v>29</v>
      </c>
      <c r="H12" s="132"/>
      <c r="I12" s="132">
        <f>I8</f>
        <v>200</v>
      </c>
      <c r="J12" s="132">
        <f t="shared" ref="J12:L14" si="1">J8</f>
        <v>49500</v>
      </c>
      <c r="K12" s="132">
        <f t="shared" si="1"/>
        <v>6150</v>
      </c>
      <c r="L12" s="132">
        <f t="shared" si="1"/>
        <v>6700</v>
      </c>
      <c r="M12" s="132"/>
      <c r="N12" s="132"/>
      <c r="O12" s="132"/>
      <c r="P12" s="132">
        <f>SUM(P8)</f>
        <v>0</v>
      </c>
      <c r="Q12" s="132"/>
      <c r="R12" s="55">
        <f t="shared" si="0"/>
        <v>62550</v>
      </c>
    </row>
    <row r="13" spans="1:18" ht="12.75" customHeight="1" thickTop="1" thickBot="1" x14ac:dyDescent="0.3">
      <c r="A13" s="158">
        <v>29</v>
      </c>
      <c r="B13" s="118">
        <v>3310</v>
      </c>
      <c r="C13" s="118" t="s">
        <v>205</v>
      </c>
      <c r="D13" s="52" t="s">
        <v>27</v>
      </c>
      <c r="E13" s="138" t="s">
        <v>16</v>
      </c>
      <c r="F13" s="52">
        <v>2024</v>
      </c>
      <c r="G13" s="53" t="s">
        <v>30</v>
      </c>
      <c r="H13" s="132"/>
      <c r="I13" s="132">
        <f>I9</f>
        <v>200</v>
      </c>
      <c r="J13" s="132">
        <f t="shared" si="1"/>
        <v>50570</v>
      </c>
      <c r="K13" s="132">
        <f t="shared" si="1"/>
        <v>6420</v>
      </c>
      <c r="L13" s="132">
        <f t="shared" si="1"/>
        <v>6700</v>
      </c>
      <c r="M13" s="132"/>
      <c r="N13" s="132"/>
      <c r="O13" s="132"/>
      <c r="P13" s="132">
        <f>SUM(P9)</f>
        <v>0</v>
      </c>
      <c r="Q13" s="132"/>
      <c r="R13" s="55">
        <f t="shared" si="0"/>
        <v>63890</v>
      </c>
    </row>
    <row r="14" spans="1:18" ht="16.5" customHeight="1" thickTop="1" thickBot="1" x14ac:dyDescent="0.3">
      <c r="A14" s="158">
        <v>29</v>
      </c>
      <c r="B14" s="118">
        <v>3310</v>
      </c>
      <c r="C14" s="118" t="s">
        <v>205</v>
      </c>
      <c r="D14" s="52" t="s">
        <v>27</v>
      </c>
      <c r="E14" s="138" t="s">
        <v>16</v>
      </c>
      <c r="F14" s="52">
        <v>2024</v>
      </c>
      <c r="G14" s="53" t="s">
        <v>31</v>
      </c>
      <c r="H14" s="132"/>
      <c r="I14" s="132">
        <v>0</v>
      </c>
      <c r="J14" s="132">
        <f t="shared" si="1"/>
        <v>48952</v>
      </c>
      <c r="K14" s="132">
        <f t="shared" si="1"/>
        <v>5605</v>
      </c>
      <c r="L14" s="132">
        <f t="shared" si="1"/>
        <v>6374</v>
      </c>
      <c r="M14" s="132"/>
      <c r="N14" s="132"/>
      <c r="O14" s="132"/>
      <c r="P14" s="132">
        <v>0</v>
      </c>
      <c r="Q14" s="132"/>
      <c r="R14" s="55">
        <f t="shared" si="0"/>
        <v>60931</v>
      </c>
    </row>
    <row r="15" spans="1:18" ht="13.5" customHeight="1" thickTop="1" thickBot="1" x14ac:dyDescent="0.3">
      <c r="A15" s="166">
        <v>29</v>
      </c>
      <c r="B15" s="166">
        <v>3310</v>
      </c>
      <c r="C15" s="167" t="s">
        <v>205</v>
      </c>
      <c r="D15" s="52" t="s">
        <v>27</v>
      </c>
      <c r="E15" s="138" t="s">
        <v>16</v>
      </c>
      <c r="F15" s="52">
        <v>2024</v>
      </c>
      <c r="G15" s="53" t="s">
        <v>32</v>
      </c>
      <c r="H15" s="132"/>
      <c r="I15" s="132">
        <v>0</v>
      </c>
      <c r="J15" s="132">
        <v>0</v>
      </c>
      <c r="K15" s="132">
        <v>0</v>
      </c>
      <c r="L15" s="132">
        <v>0</v>
      </c>
      <c r="M15" s="132"/>
      <c r="N15" s="132"/>
      <c r="O15" s="132"/>
      <c r="P15" s="132">
        <v>0</v>
      </c>
      <c r="Q15" s="132"/>
      <c r="R15" s="55">
        <f t="shared" si="0"/>
        <v>0</v>
      </c>
    </row>
    <row r="16" spans="1:18" ht="16.5" thickTop="1" thickBot="1" x14ac:dyDescent="0.3">
      <c r="A16" s="168"/>
      <c r="B16" s="169"/>
      <c r="C16" s="170" t="s">
        <v>239</v>
      </c>
      <c r="D16" s="52"/>
      <c r="E16" s="138"/>
      <c r="F16" s="52">
        <v>2024</v>
      </c>
      <c r="G16" s="53"/>
      <c r="H16" s="132"/>
      <c r="I16" s="132">
        <f>SUM(I13-I14)</f>
        <v>200</v>
      </c>
      <c r="J16" s="132">
        <f>SUM(J13-J14)</f>
        <v>1618</v>
      </c>
      <c r="K16" s="132">
        <f t="shared" ref="K16:P16" si="2">SUM(K13-K14)</f>
        <v>815</v>
      </c>
      <c r="L16" s="132">
        <f t="shared" si="2"/>
        <v>326</v>
      </c>
      <c r="M16" s="132">
        <f t="shared" si="2"/>
        <v>0</v>
      </c>
      <c r="N16" s="132">
        <f t="shared" si="2"/>
        <v>0</v>
      </c>
      <c r="O16" s="132">
        <f t="shared" si="2"/>
        <v>0</v>
      </c>
      <c r="P16" s="132">
        <f t="shared" si="2"/>
        <v>0</v>
      </c>
      <c r="Q16" s="132"/>
      <c r="R16" s="55">
        <f t="shared" si="0"/>
        <v>2959</v>
      </c>
    </row>
    <row r="17" spans="1:18" ht="16.5" thickTop="1" thickBot="1" x14ac:dyDescent="0.3">
      <c r="A17" s="168"/>
      <c r="B17" s="169"/>
      <c r="C17" s="170" t="s">
        <v>240</v>
      </c>
      <c r="D17" s="52"/>
      <c r="E17" s="138"/>
      <c r="F17" s="52">
        <v>2024</v>
      </c>
      <c r="G17" s="53"/>
      <c r="H17" s="132"/>
      <c r="I17" s="56">
        <f>SUM(I14/I13)</f>
        <v>0</v>
      </c>
      <c r="J17" s="56">
        <f>SUM(J14/J13)</f>
        <v>0.96800474589677676</v>
      </c>
      <c r="K17" s="56">
        <f t="shared" ref="K17:L17" si="3">SUM(K14/K13)</f>
        <v>0.87305295950155759</v>
      </c>
      <c r="L17" s="56">
        <f t="shared" si="3"/>
        <v>0.95134328358208953</v>
      </c>
      <c r="M17" s="56"/>
      <c r="N17" s="56"/>
      <c r="O17" s="56"/>
      <c r="P17" s="56">
        <v>0</v>
      </c>
      <c r="Q17" s="132"/>
      <c r="R17" s="57">
        <f>SUM(R14/R13)</f>
        <v>0.9536860228517765</v>
      </c>
    </row>
    <row r="18" spans="1:18" ht="16.5" thickTop="1" thickBot="1" x14ac:dyDescent="0.3">
      <c r="A18" s="171" t="s">
        <v>203</v>
      </c>
      <c r="B18" s="171" t="s">
        <v>204</v>
      </c>
      <c r="C18" s="172" t="s">
        <v>244</v>
      </c>
      <c r="D18" s="160" t="s">
        <v>215</v>
      </c>
      <c r="E18" s="159"/>
      <c r="F18" s="161">
        <v>2024</v>
      </c>
      <c r="G18" s="162" t="s">
        <v>31</v>
      </c>
      <c r="H18" s="163"/>
      <c r="I18" s="164">
        <v>0</v>
      </c>
      <c r="J18" s="164">
        <v>0</v>
      </c>
      <c r="K18" s="164">
        <v>0</v>
      </c>
      <c r="L18" s="164">
        <v>0</v>
      </c>
      <c r="M18" s="164"/>
      <c r="N18" s="164"/>
      <c r="O18" s="164"/>
      <c r="P18" s="164"/>
      <c r="Q18" s="163"/>
      <c r="R18" s="165"/>
    </row>
    <row r="19" spans="1:18" ht="15.75" thickTop="1" x14ac:dyDescent="0.25">
      <c r="A19" s="42"/>
      <c r="B19" s="4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25">
      <c r="A20" s="96"/>
      <c r="B20" s="9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5" customHeight="1" x14ac:dyDescent="0.25">
      <c r="A21" s="2"/>
      <c r="B21" s="2"/>
      <c r="C21" s="282" t="s">
        <v>241</v>
      </c>
      <c r="D21" s="58" t="s">
        <v>33</v>
      </c>
      <c r="E21" s="283" t="s">
        <v>243</v>
      </c>
      <c r="F21" s="284"/>
      <c r="G21" s="285" t="s">
        <v>236</v>
      </c>
      <c r="H21" s="69" t="s">
        <v>33</v>
      </c>
      <c r="I21" s="302" t="s">
        <v>238</v>
      </c>
      <c r="J21" s="302"/>
      <c r="K21" s="302"/>
      <c r="L21" s="302"/>
      <c r="M21" s="302"/>
      <c r="N21" s="2"/>
      <c r="O21" s="2"/>
      <c r="P21" s="2"/>
      <c r="Q21" s="2"/>
      <c r="R21" s="2"/>
    </row>
    <row r="22" spans="1:18" ht="22.5" customHeight="1" x14ac:dyDescent="0.25">
      <c r="A22" s="2"/>
      <c r="B22" s="2"/>
      <c r="C22" s="282"/>
      <c r="D22" s="58" t="s">
        <v>34</v>
      </c>
      <c r="E22" s="288"/>
      <c r="F22" s="288"/>
      <c r="G22" s="285"/>
      <c r="H22" s="69" t="s">
        <v>34</v>
      </c>
      <c r="I22" s="302"/>
      <c r="J22" s="302"/>
      <c r="K22" s="302"/>
      <c r="L22" s="302"/>
      <c r="M22" s="302"/>
      <c r="N22" s="2"/>
      <c r="O22" s="2"/>
      <c r="P22" s="2"/>
      <c r="Q22" s="2"/>
      <c r="R22" s="2"/>
    </row>
    <row r="23" spans="1:18" ht="13.5" customHeight="1" x14ac:dyDescent="0.25">
      <c r="A23" s="2"/>
      <c r="B23" s="2"/>
      <c r="C23" s="282"/>
      <c r="D23" s="58" t="s">
        <v>35</v>
      </c>
      <c r="E23" s="304" t="s">
        <v>224</v>
      </c>
      <c r="F23" s="305"/>
      <c r="G23" s="285"/>
      <c r="H23" s="69" t="s">
        <v>35</v>
      </c>
      <c r="I23" s="302" t="str">
        <f>E23</f>
        <v>15.01.2024</v>
      </c>
      <c r="J23" s="302"/>
      <c r="K23" s="302"/>
      <c r="L23" s="302"/>
      <c r="M23" s="302"/>
      <c r="N23" s="2"/>
      <c r="O23" s="2"/>
      <c r="P23" s="2"/>
      <c r="Q23" s="2"/>
      <c r="R23" s="2"/>
    </row>
  </sheetData>
  <mergeCells count="11">
    <mergeCell ref="A1:F1"/>
    <mergeCell ref="D3:I3"/>
    <mergeCell ref="C21:C23"/>
    <mergeCell ref="G21:G23"/>
    <mergeCell ref="E21:F21"/>
    <mergeCell ref="E22:F22"/>
    <mergeCell ref="E23:F23"/>
    <mergeCell ref="I21:M21"/>
    <mergeCell ref="I22:M22"/>
    <mergeCell ref="I23:M23"/>
    <mergeCell ref="H5:R5"/>
  </mergeCells>
  <printOptions horizontalCentered="1"/>
  <pageMargins left="0.2" right="0.2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S20"/>
  <sheetViews>
    <sheetView workbookViewId="0">
      <selection activeCell="M28" sqref="M28"/>
    </sheetView>
  </sheetViews>
  <sheetFormatPr defaultRowHeight="15" x14ac:dyDescent="0.25"/>
  <cols>
    <col min="1" max="1" width="3.28515625" style="4" customWidth="1"/>
    <col min="2" max="2" width="15" style="4" customWidth="1"/>
    <col min="3" max="3" width="50.42578125" style="4" customWidth="1"/>
    <col min="4" max="4" width="9.5703125" style="4" customWidth="1"/>
    <col min="5" max="5" width="7.85546875" style="4" customWidth="1"/>
    <col min="6" max="6" width="16.140625" style="4" customWidth="1"/>
    <col min="7" max="7" width="9.28515625" style="4" customWidth="1"/>
    <col min="8" max="8" width="11" style="4" customWidth="1"/>
    <col min="9" max="10" width="16.140625" style="4" customWidth="1"/>
    <col min="11" max="11" width="11" style="4" customWidth="1"/>
    <col min="12" max="13" width="16.140625" style="4" customWidth="1"/>
    <col min="14" max="14" width="9.42578125" style="4" customWidth="1"/>
    <col min="15" max="15" width="10.28515625" style="4" customWidth="1"/>
    <col min="16" max="16" width="11.42578125" style="4" customWidth="1"/>
    <col min="17" max="17" width="8.7109375" style="4" customWidth="1"/>
    <col min="18" max="18" width="12.42578125" style="4" customWidth="1"/>
    <col min="19" max="19" width="11.42578125" style="4" customWidth="1"/>
    <col min="20" max="16384" width="9.140625" style="4"/>
  </cols>
  <sheetData>
    <row r="1" spans="1:19" x14ac:dyDescent="0.25">
      <c r="A1" s="2"/>
      <c r="B1" s="195" t="s">
        <v>225</v>
      </c>
      <c r="C1" s="195"/>
      <c r="D1" s="195"/>
      <c r="E1" s="195"/>
      <c r="F1" s="195"/>
      <c r="G1" s="19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196" t="s">
        <v>106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</row>
    <row r="3" spans="1:19" x14ac:dyDescent="0.25">
      <c r="A3" s="2"/>
      <c r="B3" s="296" t="str">
        <f>'Aneksi nr.1.1 (2)'!$C$3</f>
        <v>Periudha e Raportimit  Katërmujori III -2024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</row>
    <row r="4" spans="1:19" ht="15.75" thickBot="1" x14ac:dyDescent="0.3">
      <c r="A4" s="42"/>
      <c r="B4" s="198" t="s">
        <v>38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</row>
    <row r="5" spans="1:19" ht="15.75" thickTop="1" x14ac:dyDescent="0.25">
      <c r="A5" s="2"/>
      <c r="B5" s="76" t="s">
        <v>78</v>
      </c>
      <c r="C5" s="316"/>
      <c r="D5" s="316"/>
      <c r="E5" s="316"/>
      <c r="F5" s="77" t="s">
        <v>40</v>
      </c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</row>
    <row r="6" spans="1:19" x14ac:dyDescent="0.25">
      <c r="A6" s="2"/>
      <c r="B6" s="78" t="s">
        <v>79</v>
      </c>
      <c r="C6" s="310"/>
      <c r="D6" s="310"/>
      <c r="E6" s="310"/>
      <c r="F6" s="79" t="s">
        <v>80</v>
      </c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</row>
    <row r="7" spans="1:19" x14ac:dyDescent="0.25">
      <c r="A7" s="2"/>
      <c r="B7" s="313" t="s">
        <v>107</v>
      </c>
      <c r="C7" s="314" t="s">
        <v>108</v>
      </c>
      <c r="D7" s="315" t="s">
        <v>109</v>
      </c>
      <c r="E7" s="208" t="s">
        <v>82</v>
      </c>
      <c r="F7" s="208"/>
      <c r="G7" s="208"/>
      <c r="H7" s="208" t="s">
        <v>110</v>
      </c>
      <c r="I7" s="208"/>
      <c r="J7" s="208"/>
      <c r="K7" s="208" t="s">
        <v>110</v>
      </c>
      <c r="L7" s="208"/>
      <c r="M7" s="208"/>
      <c r="N7" s="208" t="s">
        <v>110</v>
      </c>
      <c r="O7" s="208"/>
      <c r="P7" s="208"/>
      <c r="Q7" s="312" t="s">
        <v>111</v>
      </c>
      <c r="R7" s="312"/>
      <c r="S7" s="312"/>
    </row>
    <row r="8" spans="1:19" ht="45" x14ac:dyDescent="0.25">
      <c r="A8" s="2"/>
      <c r="B8" s="313"/>
      <c r="C8" s="314"/>
      <c r="D8" s="315"/>
      <c r="E8" s="5" t="s">
        <v>112</v>
      </c>
      <c r="F8" s="80" t="s">
        <v>113</v>
      </c>
      <c r="G8" s="8" t="s">
        <v>114</v>
      </c>
      <c r="H8" s="7" t="s">
        <v>115</v>
      </c>
      <c r="I8" s="80" t="s">
        <v>116</v>
      </c>
      <c r="J8" s="81" t="s">
        <v>117</v>
      </c>
      <c r="K8" s="7" t="s">
        <v>118</v>
      </c>
      <c r="L8" s="80" t="s">
        <v>119</v>
      </c>
      <c r="M8" s="81" t="s">
        <v>120</v>
      </c>
      <c r="N8" s="7" t="s">
        <v>121</v>
      </c>
      <c r="O8" s="80" t="s">
        <v>122</v>
      </c>
      <c r="P8" s="81" t="s">
        <v>123</v>
      </c>
      <c r="Q8" s="7" t="s">
        <v>124</v>
      </c>
      <c r="R8" s="80" t="s">
        <v>125</v>
      </c>
      <c r="S8" s="82" t="s">
        <v>126</v>
      </c>
    </row>
    <row r="9" spans="1:19" ht="15.75" thickBot="1" x14ac:dyDescent="0.3">
      <c r="A9" s="2"/>
      <c r="B9" s="83"/>
      <c r="C9" s="10"/>
      <c r="D9" s="10"/>
      <c r="E9" s="10" t="s">
        <v>49</v>
      </c>
      <c r="F9" s="10" t="s">
        <v>50</v>
      </c>
      <c r="G9" s="10" t="s">
        <v>51</v>
      </c>
      <c r="H9" s="10" t="s">
        <v>52</v>
      </c>
      <c r="I9" s="10" t="s">
        <v>53</v>
      </c>
      <c r="J9" s="10" t="s">
        <v>54</v>
      </c>
      <c r="K9" s="10" t="s">
        <v>127</v>
      </c>
      <c r="L9" s="10" t="s">
        <v>56</v>
      </c>
      <c r="M9" s="10" t="s">
        <v>57</v>
      </c>
      <c r="N9" s="10" t="s">
        <v>128</v>
      </c>
      <c r="O9" s="10" t="s">
        <v>129</v>
      </c>
      <c r="P9" s="10" t="s">
        <v>130</v>
      </c>
      <c r="Q9" s="10" t="s">
        <v>131</v>
      </c>
      <c r="R9" s="10" t="s">
        <v>132</v>
      </c>
      <c r="S9" s="11" t="s">
        <v>133</v>
      </c>
    </row>
    <row r="10" spans="1:19" ht="15.75" thickTop="1" x14ac:dyDescent="0.25">
      <c r="A10" s="2"/>
      <c r="B10" s="309" t="s">
        <v>134</v>
      </c>
      <c r="C10" s="309"/>
      <c r="D10" s="12"/>
      <c r="E10" s="13"/>
      <c r="F10" s="12"/>
      <c r="G10" s="13"/>
      <c r="H10" s="12"/>
      <c r="I10" s="13"/>
      <c r="J10" s="14"/>
      <c r="K10" s="12"/>
      <c r="L10" s="13"/>
      <c r="M10" s="14"/>
      <c r="N10" s="12"/>
      <c r="O10" s="13"/>
      <c r="P10" s="14"/>
      <c r="Q10" s="12"/>
      <c r="R10" s="13"/>
      <c r="S10" s="84"/>
    </row>
    <row r="11" spans="1:19" x14ac:dyDescent="0.25">
      <c r="A11" s="2"/>
      <c r="B11" s="51" t="s">
        <v>206</v>
      </c>
      <c r="C11" s="75" t="s">
        <v>245</v>
      </c>
      <c r="D11" s="53" t="s">
        <v>220</v>
      </c>
      <c r="E11" s="54">
        <v>2300</v>
      </c>
      <c r="F11" s="85">
        <v>57193</v>
      </c>
      <c r="G11" s="122">
        <f>F11/E11</f>
        <v>24.866521739130434</v>
      </c>
      <c r="H11" s="54">
        <v>3000</v>
      </c>
      <c r="I11" s="54">
        <f>'Aneksi nr.1'!G25</f>
        <v>62350</v>
      </c>
      <c r="J11" s="54">
        <f>SUM(I11/H11)</f>
        <v>20.783333333333335</v>
      </c>
      <c r="K11" s="54">
        <v>3000</v>
      </c>
      <c r="L11" s="54">
        <f>'Aneksi nr.1'!I25</f>
        <v>63840</v>
      </c>
      <c r="M11" s="54">
        <f>SUM(L11/K11)</f>
        <v>21.28</v>
      </c>
      <c r="N11" s="86">
        <v>1600</v>
      </c>
      <c r="O11" s="54">
        <f>'Aneksi nr.1'!L25</f>
        <v>60931</v>
      </c>
      <c r="P11" s="121">
        <f>SUM(O11/N11)</f>
        <v>38.081874999999997</v>
      </c>
      <c r="Q11" s="54">
        <f>P11-G11</f>
        <v>13.215353260869563</v>
      </c>
      <c r="R11" s="54">
        <f>SUM(P11-J11)</f>
        <v>17.298541666666662</v>
      </c>
      <c r="S11" s="87">
        <f>SUM(P11-M11)</f>
        <v>16.801874999999995</v>
      </c>
    </row>
    <row r="12" spans="1:19" x14ac:dyDescent="0.25">
      <c r="A12" s="2"/>
      <c r="B12" s="119" t="s">
        <v>212</v>
      </c>
      <c r="C12" s="29" t="s">
        <v>217</v>
      </c>
      <c r="D12" s="53"/>
      <c r="E12" s="120">
        <v>1</v>
      </c>
      <c r="F12" s="85">
        <v>700</v>
      </c>
      <c r="G12" s="122">
        <f>F12/E12</f>
        <v>700</v>
      </c>
      <c r="H12" s="120">
        <v>0</v>
      </c>
      <c r="I12" s="120">
        <v>0</v>
      </c>
      <c r="J12" s="121" t="e">
        <f t="shared" ref="J12:J13" si="0">SUM(I12/H12)</f>
        <v>#DIV/0!</v>
      </c>
      <c r="K12" s="120">
        <v>0</v>
      </c>
      <c r="L12" s="120">
        <v>0</v>
      </c>
      <c r="M12" s="120" t="e">
        <f>SUM(L12/K12)</f>
        <v>#DIV/0!</v>
      </c>
      <c r="N12" s="86">
        <v>0</v>
      </c>
      <c r="O12" s="120">
        <v>0</v>
      </c>
      <c r="P12" s="121" t="e">
        <f t="shared" ref="P12:P13" si="1">SUM(O12/N12)</f>
        <v>#DIV/0!</v>
      </c>
      <c r="Q12" s="120" t="e">
        <f>P12-G12</f>
        <v>#DIV/0!</v>
      </c>
      <c r="R12" s="120" t="e">
        <f>SUM(P12-J12)</f>
        <v>#DIV/0!</v>
      </c>
      <c r="S12" s="87" t="e">
        <f>SUM(P12-M12)</f>
        <v>#DIV/0!</v>
      </c>
    </row>
    <row r="13" spans="1:19" x14ac:dyDescent="0.25">
      <c r="A13" s="2"/>
      <c r="B13" s="119" t="s">
        <v>219</v>
      </c>
      <c r="C13" s="29" t="s">
        <v>218</v>
      </c>
      <c r="D13" s="53"/>
      <c r="E13" s="54">
        <v>1</v>
      </c>
      <c r="F13" s="85">
        <v>200</v>
      </c>
      <c r="G13" s="86"/>
      <c r="H13" s="54">
        <v>1</v>
      </c>
      <c r="I13" s="54">
        <v>200</v>
      </c>
      <c r="J13" s="121">
        <f t="shared" si="0"/>
        <v>200</v>
      </c>
      <c r="K13" s="54">
        <v>1</v>
      </c>
      <c r="L13" s="54">
        <v>200</v>
      </c>
      <c r="M13" s="54">
        <f>SUM(L13/K13)</f>
        <v>200</v>
      </c>
      <c r="N13" s="86">
        <v>1</v>
      </c>
      <c r="O13" s="54">
        <v>200</v>
      </c>
      <c r="P13" s="121">
        <f t="shared" si="1"/>
        <v>200</v>
      </c>
      <c r="Q13" s="54">
        <f>P13-G13</f>
        <v>200</v>
      </c>
      <c r="R13" s="54">
        <f>SUM(P13-J13)</f>
        <v>0</v>
      </c>
      <c r="S13" s="87">
        <f>SUM(P13-M13)</f>
        <v>0</v>
      </c>
    </row>
    <row r="14" spans="1:19" x14ac:dyDescent="0.25">
      <c r="A14" s="2"/>
      <c r="B14" s="51" t="s">
        <v>135</v>
      </c>
      <c r="C14" s="75" t="s">
        <v>16</v>
      </c>
      <c r="D14" s="53"/>
      <c r="E14" s="86"/>
      <c r="F14" s="85">
        <f t="shared" ref="F14:P14" si="2">SUM(F11:F13)</f>
        <v>58093</v>
      </c>
      <c r="G14" s="85">
        <v>0</v>
      </c>
      <c r="H14" s="86"/>
      <c r="I14" s="85">
        <f t="shared" si="2"/>
        <v>62550</v>
      </c>
      <c r="J14" s="85" t="e">
        <f>SUM(I14/H14)</f>
        <v>#DIV/0!</v>
      </c>
      <c r="K14" s="86"/>
      <c r="L14" s="85">
        <f t="shared" si="2"/>
        <v>64040</v>
      </c>
      <c r="M14" s="54" t="e">
        <f>SUM(L14/K14)</f>
        <v>#DIV/0!</v>
      </c>
      <c r="N14" s="86">
        <f t="shared" si="2"/>
        <v>1601</v>
      </c>
      <c r="O14" s="86">
        <f t="shared" si="2"/>
        <v>61131</v>
      </c>
      <c r="P14" s="86" t="e">
        <f t="shared" si="2"/>
        <v>#DIV/0!</v>
      </c>
      <c r="Q14" s="54" t="e">
        <f>P14-G14</f>
        <v>#DIV/0!</v>
      </c>
      <c r="R14" s="54" t="e">
        <f>SUM(P14-J14)</f>
        <v>#DIV/0!</v>
      </c>
      <c r="S14" s="87" t="e">
        <f>SUM(P14-M14)</f>
        <v>#DIV/0!</v>
      </c>
    </row>
    <row r="15" spans="1:19" ht="24.75" customHeight="1" thickBot="1" x14ac:dyDescent="0.3">
      <c r="A15" s="2"/>
      <c r="B15" s="309" t="s">
        <v>136</v>
      </c>
      <c r="C15" s="309"/>
      <c r="D15" s="12"/>
      <c r="E15" s="13"/>
      <c r="F15" s="12">
        <v>336</v>
      </c>
      <c r="G15" s="88"/>
      <c r="H15" s="12">
        <v>1</v>
      </c>
      <c r="I15" s="13">
        <v>250</v>
      </c>
      <c r="J15" s="14"/>
      <c r="K15" s="12"/>
      <c r="L15" s="13">
        <v>250</v>
      </c>
      <c r="M15" s="14"/>
      <c r="N15" s="12">
        <v>1</v>
      </c>
      <c r="O15" s="13">
        <v>147</v>
      </c>
      <c r="P15" s="14"/>
      <c r="Q15" s="12"/>
      <c r="R15" s="13"/>
      <c r="S15" s="84"/>
    </row>
    <row r="16" spans="1:19" ht="15.75" thickTop="1" x14ac:dyDescent="0.25">
      <c r="A16" s="2"/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</row>
    <row r="17" spans="1:19" x14ac:dyDescent="0.25">
      <c r="A17" s="2"/>
      <c r="B17" s="4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" customHeight="1" x14ac:dyDescent="0.25">
      <c r="A18" s="2"/>
      <c r="B18" s="2"/>
      <c r="C18" s="2"/>
      <c r="D18" s="318" t="s">
        <v>246</v>
      </c>
      <c r="E18" s="319"/>
      <c r="F18" s="58" t="s">
        <v>33</v>
      </c>
      <c r="G18" s="287" t="str">
        <f>'Aneksi 2.1'!$E$21</f>
        <v>Lefter  THOMARI</v>
      </c>
      <c r="H18" s="287"/>
      <c r="I18" s="318" t="s">
        <v>197</v>
      </c>
      <c r="J18" s="319"/>
      <c r="K18" s="69" t="s">
        <v>33</v>
      </c>
      <c r="L18" s="324" t="s">
        <v>238</v>
      </c>
      <c r="M18" s="324"/>
      <c r="N18" s="324"/>
      <c r="O18" s="324"/>
      <c r="P18" s="2"/>
      <c r="Q18" s="2"/>
      <c r="R18" s="2"/>
      <c r="S18" s="2"/>
    </row>
    <row r="19" spans="1:19" ht="33.75" customHeight="1" x14ac:dyDescent="0.25">
      <c r="A19" s="2"/>
      <c r="B19" s="2"/>
      <c r="C19" s="2"/>
      <c r="D19" s="320"/>
      <c r="E19" s="321"/>
      <c r="F19" s="58" t="s">
        <v>34</v>
      </c>
      <c r="G19" s="288"/>
      <c r="H19" s="288"/>
      <c r="I19" s="320"/>
      <c r="J19" s="321"/>
      <c r="K19" s="69" t="s">
        <v>34</v>
      </c>
      <c r="L19" s="243"/>
      <c r="M19" s="244"/>
      <c r="N19" s="244"/>
      <c r="O19" s="245"/>
      <c r="P19" s="2"/>
      <c r="Q19" s="2"/>
      <c r="R19" s="2"/>
      <c r="S19" s="2"/>
    </row>
    <row r="20" spans="1:19" ht="13.5" customHeight="1" x14ac:dyDescent="0.25">
      <c r="A20" s="2"/>
      <c r="B20" s="2"/>
      <c r="C20" s="2"/>
      <c r="D20" s="322"/>
      <c r="E20" s="323"/>
      <c r="F20" s="58" t="s">
        <v>35</v>
      </c>
      <c r="G20" s="304" t="s">
        <v>224</v>
      </c>
      <c r="H20" s="305"/>
      <c r="I20" s="322"/>
      <c r="J20" s="323"/>
      <c r="K20" s="69" t="s">
        <v>35</v>
      </c>
      <c r="L20" s="243" t="str">
        <f>G20</f>
        <v>15.01.2024</v>
      </c>
      <c r="M20" s="244"/>
      <c r="N20" s="244"/>
      <c r="O20" s="245"/>
      <c r="P20" s="2"/>
      <c r="Q20" s="2"/>
      <c r="R20" s="2"/>
      <c r="S20" s="2"/>
    </row>
  </sheetData>
  <mergeCells count="27">
    <mergeCell ref="C5:E5"/>
    <mergeCell ref="G5:S5"/>
    <mergeCell ref="D18:E20"/>
    <mergeCell ref="B16:S16"/>
    <mergeCell ref="G18:H18"/>
    <mergeCell ref="I18:J20"/>
    <mergeCell ref="G19:H19"/>
    <mergeCell ref="G20:H20"/>
    <mergeCell ref="L18:O18"/>
    <mergeCell ref="L19:O19"/>
    <mergeCell ref="L20:O20"/>
    <mergeCell ref="B1:G1"/>
    <mergeCell ref="H7:J7"/>
    <mergeCell ref="B10:C10"/>
    <mergeCell ref="B15:C15"/>
    <mergeCell ref="C6:E6"/>
    <mergeCell ref="G6:S6"/>
    <mergeCell ref="N7:P7"/>
    <mergeCell ref="Q7:S7"/>
    <mergeCell ref="K7:M7"/>
    <mergeCell ref="B7:B8"/>
    <mergeCell ref="C7:C8"/>
    <mergeCell ref="D7:D8"/>
    <mergeCell ref="E7:G7"/>
    <mergeCell ref="B2:S2"/>
    <mergeCell ref="B3:S3"/>
    <mergeCell ref="B4:S4"/>
  </mergeCells>
  <printOptions horizontalCentered="1"/>
  <pageMargins left="0" right="0" top="0" bottom="0" header="0" footer="0"/>
  <pageSetup paperSize="9" scale="55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outlinePr summaryBelow="0"/>
  </sheetPr>
  <dimension ref="A1:U23"/>
  <sheetViews>
    <sheetView workbookViewId="0">
      <selection activeCell="K20" sqref="K20:Q20"/>
    </sheetView>
  </sheetViews>
  <sheetFormatPr defaultRowHeight="15" x14ac:dyDescent="0.25"/>
  <cols>
    <col min="1" max="1" width="3.28515625" style="4" customWidth="1"/>
    <col min="2" max="2" width="0.140625" style="4" customWidth="1"/>
    <col min="3" max="3" width="9" style="4" customWidth="1"/>
    <col min="4" max="4" width="9.140625" style="4" customWidth="1"/>
    <col min="5" max="5" width="23.28515625" style="4" customWidth="1"/>
    <col min="6" max="6" width="8.140625" style="4" customWidth="1"/>
    <col min="7" max="7" width="33.28515625" style="4" customWidth="1"/>
    <col min="8" max="8" width="0.140625" style="4" customWidth="1"/>
    <col min="9" max="9" width="18.28515625" style="4" customWidth="1"/>
    <col min="10" max="10" width="7.85546875" style="4" customWidth="1"/>
    <col min="11" max="11" width="15" style="4" customWidth="1"/>
    <col min="12" max="12" width="12.85546875" style="4" customWidth="1"/>
    <col min="13" max="16" width="15" style="4" customWidth="1"/>
    <col min="17" max="17" width="0.42578125" style="4" customWidth="1"/>
    <col min="18" max="18" width="9.28515625" style="4" customWidth="1"/>
    <col min="19" max="19" width="8.85546875" style="4" customWidth="1"/>
    <col min="20" max="20" width="9.28515625" style="4" customWidth="1"/>
    <col min="21" max="21" width="12.7109375" style="4" customWidth="1"/>
    <col min="22" max="16384" width="9.140625" style="4"/>
  </cols>
  <sheetData>
    <row r="1" spans="1:21" x14ac:dyDescent="0.25">
      <c r="A1" s="2"/>
      <c r="B1" s="2"/>
      <c r="C1" s="195" t="s">
        <v>225</v>
      </c>
      <c r="D1" s="195"/>
      <c r="E1" s="195"/>
      <c r="F1" s="195"/>
      <c r="G1" s="195"/>
      <c r="H1" s="19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25">
      <c r="A2" s="2"/>
      <c r="B2" s="2"/>
      <c r="C2" s="291" t="s">
        <v>137</v>
      </c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</row>
    <row r="3" spans="1:21" ht="15.75" thickBot="1" x14ac:dyDescent="0.3">
      <c r="A3" s="2"/>
      <c r="B3" s="2"/>
      <c r="C3" s="325" t="str">
        <f>'Aneksi nr.1.1 (2)'!$C$3</f>
        <v>Periudha e Raportimit  Katërmujori III -2024</v>
      </c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</row>
    <row r="4" spans="1:21" ht="16.5" thickTop="1" thickBot="1" x14ac:dyDescent="0.3">
      <c r="A4" s="286"/>
      <c r="B4" s="286"/>
      <c r="C4" s="326" t="s">
        <v>1</v>
      </c>
      <c r="D4" s="328" t="s">
        <v>61</v>
      </c>
      <c r="E4" s="328" t="s">
        <v>75</v>
      </c>
      <c r="F4" s="328" t="s">
        <v>138</v>
      </c>
      <c r="G4" s="330" t="s">
        <v>108</v>
      </c>
      <c r="H4" s="330"/>
      <c r="I4" s="328" t="s">
        <v>76</v>
      </c>
      <c r="J4" s="328" t="s">
        <v>139</v>
      </c>
      <c r="K4" s="332" t="s">
        <v>6</v>
      </c>
      <c r="L4" s="332"/>
      <c r="M4" s="332"/>
      <c r="N4" s="332"/>
      <c r="O4" s="332"/>
      <c r="P4" s="332"/>
      <c r="Q4" s="332"/>
      <c r="R4" s="332"/>
      <c r="S4" s="332"/>
      <c r="T4" s="332"/>
      <c r="U4" s="332"/>
    </row>
    <row r="5" spans="1:21" ht="16.5" thickTop="1" thickBot="1" x14ac:dyDescent="0.3">
      <c r="A5" s="2"/>
      <c r="B5" s="2"/>
      <c r="C5" s="327"/>
      <c r="D5" s="329"/>
      <c r="E5" s="329"/>
      <c r="F5" s="329"/>
      <c r="G5" s="331"/>
      <c r="H5" s="331"/>
      <c r="I5" s="329"/>
      <c r="J5" s="329"/>
      <c r="K5" s="333" t="s">
        <v>16</v>
      </c>
      <c r="L5" s="136" t="s">
        <v>7</v>
      </c>
      <c r="M5" s="136" t="s">
        <v>8</v>
      </c>
      <c r="N5" s="136" t="s">
        <v>9</v>
      </c>
      <c r="O5" s="136" t="s">
        <v>10</v>
      </c>
      <c r="P5" s="136" t="s">
        <v>11</v>
      </c>
      <c r="Q5" s="334" t="s">
        <v>12</v>
      </c>
      <c r="R5" s="334"/>
      <c r="S5" s="136" t="s">
        <v>13</v>
      </c>
      <c r="T5" s="136" t="s">
        <v>14</v>
      </c>
      <c r="U5" s="155" t="s">
        <v>15</v>
      </c>
    </row>
    <row r="6" spans="1:21" ht="35.25" customHeight="1" thickTop="1" x14ac:dyDescent="0.25">
      <c r="A6" s="2"/>
      <c r="B6" s="2"/>
      <c r="C6" s="327"/>
      <c r="D6" s="329"/>
      <c r="E6" s="329"/>
      <c r="F6" s="329"/>
      <c r="G6" s="331"/>
      <c r="H6" s="331"/>
      <c r="I6" s="329"/>
      <c r="J6" s="329"/>
      <c r="K6" s="333"/>
      <c r="L6" s="137" t="s">
        <v>18</v>
      </c>
      <c r="M6" s="137" t="s">
        <v>19</v>
      </c>
      <c r="N6" s="137" t="s">
        <v>20</v>
      </c>
      <c r="O6" s="137" t="s">
        <v>21</v>
      </c>
      <c r="P6" s="137" t="s">
        <v>22</v>
      </c>
      <c r="Q6" s="335" t="s">
        <v>23</v>
      </c>
      <c r="R6" s="335"/>
      <c r="S6" s="137" t="s">
        <v>24</v>
      </c>
      <c r="T6" s="137" t="s">
        <v>25</v>
      </c>
      <c r="U6" s="174" t="s">
        <v>140</v>
      </c>
    </row>
    <row r="7" spans="1:21" ht="33.75" customHeight="1" x14ac:dyDescent="0.25">
      <c r="A7" s="2"/>
      <c r="B7" s="2"/>
      <c r="C7" s="145" t="s">
        <v>203</v>
      </c>
      <c r="D7" s="146" t="s">
        <v>204</v>
      </c>
      <c r="E7" s="173" t="s">
        <v>205</v>
      </c>
      <c r="F7" s="146" t="s">
        <v>206</v>
      </c>
      <c r="G7" s="338" t="s">
        <v>207</v>
      </c>
      <c r="H7" s="338"/>
      <c r="I7" s="53" t="s">
        <v>29</v>
      </c>
      <c r="J7" s="132">
        <v>3000</v>
      </c>
      <c r="K7" s="132">
        <f>SUM(L7:U7)</f>
        <v>63420</v>
      </c>
      <c r="L7" s="132"/>
      <c r="M7" s="132"/>
      <c r="N7" s="132">
        <f>'Aneksi nr.1'!I18</f>
        <v>50570</v>
      </c>
      <c r="O7" s="132">
        <f>'Aneksi nr.1'!G19</f>
        <v>6150</v>
      </c>
      <c r="P7" s="132">
        <f>'Aneksi nr.1'!G20</f>
        <v>6700</v>
      </c>
      <c r="Q7" s="290"/>
      <c r="R7" s="290"/>
      <c r="S7" s="132"/>
      <c r="T7" s="132"/>
      <c r="U7" s="55"/>
    </row>
    <row r="8" spans="1:21" x14ac:dyDescent="0.25">
      <c r="A8" s="2"/>
      <c r="B8" s="2"/>
      <c r="C8" s="51"/>
      <c r="D8" s="52"/>
      <c r="E8" s="17"/>
      <c r="F8" s="1"/>
      <c r="G8" s="89"/>
      <c r="H8" s="90"/>
      <c r="I8" s="53" t="s">
        <v>30</v>
      </c>
      <c r="J8" s="132">
        <v>3000</v>
      </c>
      <c r="K8" s="132">
        <f t="shared" ref="K8:K9" si="0">SUM(L8:U8)</f>
        <v>63690</v>
      </c>
      <c r="L8" s="132"/>
      <c r="M8" s="132"/>
      <c r="N8" s="132">
        <f>'Aneksi nr.1'!I18</f>
        <v>50570</v>
      </c>
      <c r="O8" s="132">
        <f>'Aneksi nr.1'!I19</f>
        <v>6420</v>
      </c>
      <c r="P8" s="132">
        <f>'Aneksi nr.1'!G20</f>
        <v>6700</v>
      </c>
      <c r="Q8" s="336"/>
      <c r="R8" s="337"/>
      <c r="S8" s="132"/>
      <c r="T8" s="132"/>
      <c r="U8" s="55"/>
    </row>
    <row r="9" spans="1:21" x14ac:dyDescent="0.25">
      <c r="A9" s="2"/>
      <c r="B9" s="2"/>
      <c r="C9" s="51"/>
      <c r="D9" s="52"/>
      <c r="E9" s="17"/>
      <c r="F9" s="1"/>
      <c r="G9" s="89"/>
      <c r="H9" s="90"/>
      <c r="I9" s="53" t="s">
        <v>31</v>
      </c>
      <c r="J9" s="123">
        <v>1600</v>
      </c>
      <c r="K9" s="132">
        <f t="shared" si="0"/>
        <v>60931</v>
      </c>
      <c r="L9" s="132"/>
      <c r="M9" s="132"/>
      <c r="N9" s="132">
        <f>'Aneksi nr.1'!L18</f>
        <v>48952</v>
      </c>
      <c r="O9" s="132">
        <f>'Aneksi nr.1'!L19</f>
        <v>5605</v>
      </c>
      <c r="P9" s="132">
        <f>'Aneksi nr.1'!L20</f>
        <v>6374</v>
      </c>
      <c r="Q9" s="336"/>
      <c r="R9" s="337"/>
      <c r="S9" s="132"/>
      <c r="T9" s="132"/>
      <c r="U9" s="55">
        <v>0</v>
      </c>
    </row>
    <row r="10" spans="1:21" x14ac:dyDescent="0.25">
      <c r="A10" s="2"/>
      <c r="B10" s="2"/>
      <c r="C10" s="145" t="s">
        <v>203</v>
      </c>
      <c r="D10" s="146" t="s">
        <v>204</v>
      </c>
      <c r="E10" s="173" t="s">
        <v>205</v>
      </c>
      <c r="F10" s="146" t="s">
        <v>208</v>
      </c>
      <c r="G10" s="338" t="s">
        <v>209</v>
      </c>
      <c r="H10" s="338"/>
      <c r="I10" s="53" t="s">
        <v>29</v>
      </c>
      <c r="J10" s="132">
        <v>1</v>
      </c>
      <c r="K10" s="132">
        <f t="shared" ref="K10:K18" si="1">SUM(L10:U10)</f>
        <v>200</v>
      </c>
      <c r="L10" s="132"/>
      <c r="M10" s="132">
        <v>200</v>
      </c>
      <c r="N10" s="132"/>
      <c r="O10" s="132"/>
      <c r="P10" s="132"/>
      <c r="Q10" s="336"/>
      <c r="R10" s="337"/>
      <c r="S10" s="132"/>
      <c r="T10" s="132"/>
      <c r="U10" s="55"/>
    </row>
    <row r="11" spans="1:21" x14ac:dyDescent="0.25">
      <c r="A11" s="2"/>
      <c r="B11" s="2"/>
      <c r="C11" s="51"/>
      <c r="D11" s="52"/>
      <c r="E11" s="17"/>
      <c r="F11" s="52"/>
      <c r="G11" s="339"/>
      <c r="H11" s="340"/>
      <c r="I11" s="53" t="s">
        <v>30</v>
      </c>
      <c r="J11" s="132">
        <v>1</v>
      </c>
      <c r="K11" s="132">
        <f t="shared" si="1"/>
        <v>200</v>
      </c>
      <c r="L11" s="132"/>
      <c r="M11" s="132">
        <v>200</v>
      </c>
      <c r="N11" s="132"/>
      <c r="O11" s="132"/>
      <c r="P11" s="132"/>
      <c r="Q11" s="336"/>
      <c r="R11" s="337"/>
      <c r="S11" s="132"/>
      <c r="T11" s="132"/>
      <c r="U11" s="55"/>
    </row>
    <row r="12" spans="1:21" x14ac:dyDescent="0.25">
      <c r="A12" s="2"/>
      <c r="B12" s="2"/>
      <c r="C12" s="51"/>
      <c r="D12" s="52"/>
      <c r="E12" s="17"/>
      <c r="F12" s="52"/>
      <c r="G12" s="341"/>
      <c r="H12" s="341"/>
      <c r="I12" s="53" t="s">
        <v>31</v>
      </c>
      <c r="J12" s="132">
        <v>0</v>
      </c>
      <c r="K12" s="132">
        <f t="shared" si="1"/>
        <v>200</v>
      </c>
      <c r="L12" s="132"/>
      <c r="M12" s="132">
        <v>200</v>
      </c>
      <c r="N12" s="132"/>
      <c r="O12" s="132"/>
      <c r="P12" s="132"/>
      <c r="Q12" s="290"/>
      <c r="R12" s="290"/>
      <c r="S12" s="132"/>
      <c r="T12" s="132"/>
      <c r="U12" s="55"/>
    </row>
    <row r="13" spans="1:21" x14ac:dyDescent="0.25">
      <c r="A13" s="2"/>
      <c r="B13" s="2"/>
      <c r="C13" s="145" t="s">
        <v>203</v>
      </c>
      <c r="D13" s="146" t="s">
        <v>204</v>
      </c>
      <c r="E13" s="173" t="s">
        <v>205</v>
      </c>
      <c r="F13" s="146" t="s">
        <v>212</v>
      </c>
      <c r="G13" s="338" t="s">
        <v>213</v>
      </c>
      <c r="H13" s="338"/>
      <c r="I13" s="53" t="s">
        <v>29</v>
      </c>
      <c r="J13" s="132"/>
      <c r="K13" s="132">
        <f t="shared" si="1"/>
        <v>0</v>
      </c>
      <c r="L13" s="132"/>
      <c r="M13" s="132"/>
      <c r="N13" s="132"/>
      <c r="O13" s="132"/>
      <c r="P13" s="132"/>
      <c r="Q13" s="290"/>
      <c r="R13" s="290"/>
      <c r="S13" s="132"/>
      <c r="T13" s="132"/>
      <c r="U13" s="55"/>
    </row>
    <row r="14" spans="1:21" x14ac:dyDescent="0.25">
      <c r="A14" s="2"/>
      <c r="B14" s="2"/>
      <c r="C14" s="51"/>
      <c r="D14" s="52"/>
      <c r="E14" s="17"/>
      <c r="F14" s="52"/>
      <c r="G14" s="341"/>
      <c r="H14" s="341"/>
      <c r="I14" s="53" t="s">
        <v>30</v>
      </c>
      <c r="J14" s="132"/>
      <c r="K14" s="132">
        <f t="shared" si="1"/>
        <v>0</v>
      </c>
      <c r="L14" s="132"/>
      <c r="M14" s="132"/>
      <c r="N14" s="132"/>
      <c r="O14" s="132"/>
      <c r="P14" s="132"/>
      <c r="Q14" s="290"/>
      <c r="R14" s="290"/>
      <c r="S14" s="132"/>
      <c r="T14" s="132"/>
      <c r="U14" s="55"/>
    </row>
    <row r="15" spans="1:21" x14ac:dyDescent="0.25">
      <c r="A15" s="2"/>
      <c r="B15" s="2"/>
      <c r="C15" s="51"/>
      <c r="D15" s="52"/>
      <c r="E15" s="17"/>
      <c r="F15" s="52"/>
      <c r="G15" s="341"/>
      <c r="H15" s="341"/>
      <c r="I15" s="53" t="s">
        <v>31</v>
      </c>
      <c r="J15" s="132"/>
      <c r="K15" s="132">
        <f t="shared" si="1"/>
        <v>0</v>
      </c>
      <c r="L15" s="132"/>
      <c r="M15" s="132">
        <v>0</v>
      </c>
      <c r="N15" s="132"/>
      <c r="O15" s="132"/>
      <c r="P15" s="132"/>
      <c r="Q15" s="290"/>
      <c r="R15" s="290"/>
      <c r="S15" s="132"/>
      <c r="T15" s="132"/>
      <c r="U15" s="55"/>
    </row>
    <row r="16" spans="1:21" x14ac:dyDescent="0.25">
      <c r="A16" s="2"/>
      <c r="B16" s="2"/>
      <c r="C16" s="51"/>
      <c r="D16" s="52"/>
      <c r="E16" s="138"/>
      <c r="F16" s="52"/>
      <c r="G16" s="341" t="s">
        <v>141</v>
      </c>
      <c r="H16" s="341"/>
      <c r="I16" s="53" t="s">
        <v>29</v>
      </c>
      <c r="J16" s="132"/>
      <c r="K16" s="132">
        <f t="shared" si="1"/>
        <v>63620</v>
      </c>
      <c r="L16" s="132"/>
      <c r="M16" s="132">
        <f>SUM(M10+M13)</f>
        <v>200</v>
      </c>
      <c r="N16" s="132">
        <f t="shared" ref="N16:P18" si="2">SUM(N7)</f>
        <v>50570</v>
      </c>
      <c r="O16" s="132">
        <f t="shared" si="2"/>
        <v>6150</v>
      </c>
      <c r="P16" s="132">
        <f t="shared" si="2"/>
        <v>6700</v>
      </c>
      <c r="Q16" s="290"/>
      <c r="R16" s="290"/>
      <c r="S16" s="132"/>
      <c r="T16" s="132"/>
      <c r="U16" s="55">
        <f>SUM(U7)</f>
        <v>0</v>
      </c>
    </row>
    <row r="17" spans="1:21" x14ac:dyDescent="0.25">
      <c r="A17" s="2"/>
      <c r="B17" s="2"/>
      <c r="C17" s="51"/>
      <c r="D17" s="52"/>
      <c r="E17" s="138"/>
      <c r="F17" s="52"/>
      <c r="G17" s="341" t="s">
        <v>141</v>
      </c>
      <c r="H17" s="341"/>
      <c r="I17" s="53" t="s">
        <v>30</v>
      </c>
      <c r="J17" s="132"/>
      <c r="K17" s="132">
        <f t="shared" si="1"/>
        <v>63890</v>
      </c>
      <c r="L17" s="132"/>
      <c r="M17" s="132">
        <f>SUM(M11+M14)</f>
        <v>200</v>
      </c>
      <c r="N17" s="132">
        <f t="shared" si="2"/>
        <v>50570</v>
      </c>
      <c r="O17" s="132">
        <f t="shared" si="2"/>
        <v>6420</v>
      </c>
      <c r="P17" s="132">
        <f t="shared" si="2"/>
        <v>6700</v>
      </c>
      <c r="Q17" s="290"/>
      <c r="R17" s="290"/>
      <c r="S17" s="132"/>
      <c r="T17" s="132"/>
      <c r="U17" s="55">
        <f>SUM(U8)</f>
        <v>0</v>
      </c>
    </row>
    <row r="18" spans="1:21" ht="15.75" thickBot="1" x14ac:dyDescent="0.3">
      <c r="A18" s="2"/>
      <c r="B18" s="2"/>
      <c r="C18" s="175"/>
      <c r="D18" s="161"/>
      <c r="E18" s="176"/>
      <c r="F18" s="161"/>
      <c r="G18" s="342" t="s">
        <v>141</v>
      </c>
      <c r="H18" s="342"/>
      <c r="I18" s="162" t="s">
        <v>31</v>
      </c>
      <c r="J18" s="163"/>
      <c r="K18" s="163">
        <f t="shared" si="1"/>
        <v>61131</v>
      </c>
      <c r="L18" s="163"/>
      <c r="M18" s="163">
        <f>SUM(M12+M15)</f>
        <v>200</v>
      </c>
      <c r="N18" s="163">
        <f t="shared" si="2"/>
        <v>48952</v>
      </c>
      <c r="O18" s="163">
        <f t="shared" si="2"/>
        <v>5605</v>
      </c>
      <c r="P18" s="163">
        <f t="shared" si="2"/>
        <v>6374</v>
      </c>
      <c r="Q18" s="343"/>
      <c r="R18" s="343"/>
      <c r="S18" s="163"/>
      <c r="T18" s="163"/>
      <c r="U18" s="177">
        <f>SUM(U9)</f>
        <v>0</v>
      </c>
    </row>
    <row r="19" spans="1:21" ht="15.75" thickTop="1" x14ac:dyDescent="0.25">
      <c r="A19" s="2"/>
      <c r="B19" s="215"/>
      <c r="C19" s="2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.75" x14ac:dyDescent="0.25">
      <c r="A20" s="2"/>
      <c r="B20" s="2"/>
      <c r="C20" s="2"/>
      <c r="D20" s="2"/>
      <c r="E20" s="282" t="s">
        <v>241</v>
      </c>
      <c r="F20" s="131" t="s">
        <v>33</v>
      </c>
      <c r="G20" s="289" t="str">
        <f>'Aneksi 2.1'!$E$21</f>
        <v>Lefter  THOMARI</v>
      </c>
      <c r="H20" s="289"/>
      <c r="I20" s="285" t="s">
        <v>197</v>
      </c>
      <c r="J20" s="69" t="s">
        <v>33</v>
      </c>
      <c r="K20" s="324" t="s">
        <v>238</v>
      </c>
      <c r="L20" s="324"/>
      <c r="M20" s="324"/>
      <c r="N20" s="324"/>
      <c r="O20" s="324"/>
      <c r="P20" s="324"/>
      <c r="Q20" s="324"/>
      <c r="R20" s="2"/>
      <c r="S20" s="2"/>
      <c r="T20" s="2"/>
      <c r="U20" s="2"/>
    </row>
    <row r="21" spans="1:21" ht="33" customHeight="1" x14ac:dyDescent="0.25">
      <c r="A21" s="2"/>
      <c r="B21" s="2"/>
      <c r="C21" s="2"/>
      <c r="D21" s="2"/>
      <c r="E21" s="282"/>
      <c r="F21" s="131" t="s">
        <v>34</v>
      </c>
      <c r="G21" s="288"/>
      <c r="H21" s="288"/>
      <c r="I21" s="285"/>
      <c r="J21" s="69" t="s">
        <v>34</v>
      </c>
      <c r="K21" s="324"/>
      <c r="L21" s="324"/>
      <c r="M21" s="324"/>
      <c r="N21" s="324"/>
      <c r="O21" s="324"/>
      <c r="P21" s="324"/>
      <c r="Q21" s="324"/>
      <c r="R21" s="2"/>
      <c r="S21" s="2"/>
      <c r="T21" s="2"/>
      <c r="U21" s="2"/>
    </row>
    <row r="22" spans="1:21" ht="15.75" x14ac:dyDescent="0.25">
      <c r="A22" s="2"/>
      <c r="B22" s="2"/>
      <c r="C22" s="2"/>
      <c r="D22" s="2"/>
      <c r="E22" s="282"/>
      <c r="F22" s="131" t="s">
        <v>35</v>
      </c>
      <c r="G22" s="287" t="s">
        <v>224</v>
      </c>
      <c r="H22" s="287"/>
      <c r="I22" s="285"/>
      <c r="J22" s="69" t="s">
        <v>35</v>
      </c>
      <c r="K22" s="324" t="str">
        <f>G22</f>
        <v>15.01.2024</v>
      </c>
      <c r="L22" s="324"/>
      <c r="M22" s="324"/>
      <c r="N22" s="324"/>
      <c r="O22" s="324"/>
      <c r="P22" s="324"/>
      <c r="Q22" s="324"/>
      <c r="R22" s="2"/>
      <c r="S22" s="2"/>
      <c r="T22" s="2"/>
      <c r="U22" s="2"/>
    </row>
    <row r="23" spans="1:21" x14ac:dyDescent="0.25">
      <c r="A23" s="2"/>
      <c r="B23" s="2"/>
      <c r="C23" s="215"/>
      <c r="D23" s="2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</sheetData>
  <mergeCells count="47">
    <mergeCell ref="K20:Q20"/>
    <mergeCell ref="K21:Q21"/>
    <mergeCell ref="K22:Q22"/>
    <mergeCell ref="C23:D23"/>
    <mergeCell ref="E20:E22"/>
    <mergeCell ref="G20:H20"/>
    <mergeCell ref="I20:I22"/>
    <mergeCell ref="G21:H21"/>
    <mergeCell ref="G22:H22"/>
    <mergeCell ref="G17:H17"/>
    <mergeCell ref="Q17:R17"/>
    <mergeCell ref="G18:H18"/>
    <mergeCell ref="Q18:R18"/>
    <mergeCell ref="B19:C19"/>
    <mergeCell ref="G14:H14"/>
    <mergeCell ref="Q14:R14"/>
    <mergeCell ref="G15:H15"/>
    <mergeCell ref="Q15:R15"/>
    <mergeCell ref="G16:H16"/>
    <mergeCell ref="Q16:R16"/>
    <mergeCell ref="G11:H11"/>
    <mergeCell ref="Q11:R11"/>
    <mergeCell ref="G12:H12"/>
    <mergeCell ref="Q12:R12"/>
    <mergeCell ref="G13:H13"/>
    <mergeCell ref="Q13:R13"/>
    <mergeCell ref="Q7:R7"/>
    <mergeCell ref="Q8:R8"/>
    <mergeCell ref="Q9:R9"/>
    <mergeCell ref="G10:H10"/>
    <mergeCell ref="Q10:R10"/>
    <mergeCell ref="G7:H7"/>
    <mergeCell ref="C1:H1"/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  <mergeCell ref="K4:U4"/>
    <mergeCell ref="K5:K6"/>
    <mergeCell ref="Q5:R5"/>
    <mergeCell ref="Q6:R6"/>
  </mergeCells>
  <printOptions horizontalCentered="1"/>
  <pageMargins left="0" right="0" top="0" bottom="0" header="0" footer="0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outlinePr summaryBelow="0"/>
  </sheetPr>
  <dimension ref="A1:M59"/>
  <sheetViews>
    <sheetView topLeftCell="C31" workbookViewId="0">
      <selection activeCell="K56" sqref="K56:M56"/>
    </sheetView>
  </sheetViews>
  <sheetFormatPr defaultRowHeight="15" x14ac:dyDescent="0.25"/>
  <cols>
    <col min="1" max="1" width="3.28515625" style="4" customWidth="1"/>
    <col min="2" max="2" width="0.140625" style="4" customWidth="1"/>
    <col min="3" max="4" width="8.140625" style="4" customWidth="1"/>
    <col min="5" max="5" width="43" style="4" customWidth="1"/>
    <col min="6" max="7" width="10" style="4" customWidth="1"/>
    <col min="8" max="8" width="47.28515625" style="4" customWidth="1"/>
    <col min="9" max="9" width="19.140625" style="4" customWidth="1"/>
    <col min="10" max="12" width="16" style="4" customWidth="1"/>
    <col min="13" max="13" width="16" style="95" customWidth="1"/>
    <col min="14" max="16384" width="9.140625" style="4"/>
  </cols>
  <sheetData>
    <row r="1" spans="1:13" x14ac:dyDescent="0.25">
      <c r="A1" s="2"/>
      <c r="B1" s="2"/>
      <c r="C1" s="195" t="s">
        <v>225</v>
      </c>
      <c r="D1" s="195"/>
      <c r="E1" s="195"/>
      <c r="F1" s="195"/>
      <c r="G1" s="195"/>
      <c r="H1" s="195"/>
      <c r="I1" s="2"/>
      <c r="J1" s="2"/>
      <c r="K1" s="2"/>
      <c r="L1" s="2"/>
      <c r="M1" s="91"/>
    </row>
    <row r="2" spans="1:13" ht="15.75" thickBot="1" x14ac:dyDescent="0.3">
      <c r="A2" s="2"/>
      <c r="B2" s="2"/>
      <c r="C2" s="291" t="s">
        <v>142</v>
      </c>
      <c r="D2" s="291"/>
      <c r="E2" s="291"/>
      <c r="F2" s="291"/>
      <c r="G2" s="291"/>
      <c r="H2" s="291"/>
      <c r="I2" s="291"/>
      <c r="J2" s="291"/>
      <c r="K2" s="291"/>
      <c r="L2" s="291"/>
      <c r="M2" s="291"/>
    </row>
    <row r="3" spans="1:13" ht="24.75" thickTop="1" x14ac:dyDescent="0.25">
      <c r="A3" s="286"/>
      <c r="B3" s="286"/>
      <c r="C3" s="133" t="s">
        <v>143</v>
      </c>
      <c r="D3" s="144" t="s">
        <v>144</v>
      </c>
      <c r="E3" s="144" t="s">
        <v>145</v>
      </c>
      <c r="F3" s="144" t="s">
        <v>146</v>
      </c>
      <c r="G3" s="144" t="s">
        <v>147</v>
      </c>
      <c r="H3" s="144" t="s">
        <v>148</v>
      </c>
      <c r="I3" s="144" t="s">
        <v>149</v>
      </c>
      <c r="J3" s="92">
        <v>2021</v>
      </c>
      <c r="K3" s="92">
        <v>2022</v>
      </c>
      <c r="L3" s="92">
        <v>2023</v>
      </c>
      <c r="M3" s="93">
        <v>2024</v>
      </c>
    </row>
    <row r="4" spans="1:13" x14ac:dyDescent="0.25">
      <c r="A4" s="2"/>
      <c r="B4" s="2"/>
      <c r="C4" s="353" t="s">
        <v>203</v>
      </c>
      <c r="D4" s="354" t="s">
        <v>204</v>
      </c>
      <c r="E4" s="355" t="s">
        <v>205</v>
      </c>
      <c r="F4" s="94"/>
      <c r="G4" s="354" t="s">
        <v>206</v>
      </c>
      <c r="H4" s="356" t="s">
        <v>207</v>
      </c>
      <c r="I4" s="357" t="s">
        <v>150</v>
      </c>
      <c r="J4" s="358">
        <v>3000</v>
      </c>
      <c r="K4" s="358">
        <v>3000</v>
      </c>
      <c r="L4" s="359">
        <v>3000</v>
      </c>
      <c r="M4" s="360">
        <v>3000</v>
      </c>
    </row>
    <row r="5" spans="1:13" x14ac:dyDescent="0.25">
      <c r="A5" s="2"/>
      <c r="B5" s="2"/>
      <c r="C5" s="353" t="s">
        <v>203</v>
      </c>
      <c r="D5" s="354" t="s">
        <v>204</v>
      </c>
      <c r="E5" s="355" t="s">
        <v>205</v>
      </c>
      <c r="F5" s="94"/>
      <c r="G5" s="354" t="s">
        <v>206</v>
      </c>
      <c r="H5" s="356" t="s">
        <v>207</v>
      </c>
      <c r="I5" s="361" t="s">
        <v>151</v>
      </c>
      <c r="J5" s="358">
        <v>39399</v>
      </c>
      <c r="K5" s="358">
        <v>36296</v>
      </c>
      <c r="L5" s="359">
        <v>59600</v>
      </c>
      <c r="M5" s="362">
        <f>'Aneksi nr.1'!G13</f>
        <v>62550</v>
      </c>
    </row>
    <row r="6" spans="1:13" x14ac:dyDescent="0.25">
      <c r="A6" s="2"/>
      <c r="B6" s="2"/>
      <c r="C6" s="353" t="s">
        <v>203</v>
      </c>
      <c r="D6" s="354" t="s">
        <v>204</v>
      </c>
      <c r="E6" s="355" t="s">
        <v>205</v>
      </c>
      <c r="F6" s="94"/>
      <c r="G6" s="354" t="s">
        <v>206</v>
      </c>
      <c r="H6" s="356" t="s">
        <v>207</v>
      </c>
      <c r="I6" s="361" t="s">
        <v>152</v>
      </c>
      <c r="J6" s="358">
        <f>SUM(J5/J4)</f>
        <v>13.132999999999999</v>
      </c>
      <c r="K6" s="358">
        <f>SUM(K5/K4)</f>
        <v>12.098666666666666</v>
      </c>
      <c r="L6" s="358">
        <f>SUM(L5/L4)</f>
        <v>19.866666666666667</v>
      </c>
      <c r="M6" s="363">
        <f>SUM(M5/M4)</f>
        <v>20.85</v>
      </c>
    </row>
    <row r="7" spans="1:13" x14ac:dyDescent="0.25">
      <c r="A7" s="2"/>
      <c r="B7" s="2"/>
      <c r="C7" s="353"/>
      <c r="D7" s="354"/>
      <c r="E7" s="355"/>
      <c r="F7" s="94"/>
      <c r="G7" s="354"/>
      <c r="H7" s="364" t="s">
        <v>153</v>
      </c>
      <c r="I7" s="365"/>
      <c r="J7" s="366"/>
      <c r="K7" s="366">
        <f>SUM(K6-J6)</f>
        <v>-1.0343333333333327</v>
      </c>
      <c r="L7" s="366">
        <f>SUM(L6-K6)</f>
        <v>7.7680000000000007</v>
      </c>
      <c r="M7" s="367">
        <f>SUM(M6-L6)</f>
        <v>0.98333333333333428</v>
      </c>
    </row>
    <row r="8" spans="1:13" x14ac:dyDescent="0.25">
      <c r="A8" s="2"/>
      <c r="B8" s="2"/>
      <c r="C8" s="353" t="s">
        <v>203</v>
      </c>
      <c r="D8" s="354" t="s">
        <v>204</v>
      </c>
      <c r="E8" s="355" t="s">
        <v>205</v>
      </c>
      <c r="F8" s="94"/>
      <c r="G8" s="354" t="s">
        <v>206</v>
      </c>
      <c r="H8" s="356" t="s">
        <v>207</v>
      </c>
      <c r="I8" s="357" t="s">
        <v>154</v>
      </c>
      <c r="J8" s="358">
        <v>3000</v>
      </c>
      <c r="K8" s="358">
        <v>3000</v>
      </c>
      <c r="L8" s="368">
        <v>3000</v>
      </c>
      <c r="M8" s="362">
        <v>3000</v>
      </c>
    </row>
    <row r="9" spans="1:13" x14ac:dyDescent="0.25">
      <c r="A9" s="2"/>
      <c r="B9" s="2"/>
      <c r="C9" s="353" t="s">
        <v>203</v>
      </c>
      <c r="D9" s="354" t="s">
        <v>204</v>
      </c>
      <c r="E9" s="355" t="s">
        <v>205</v>
      </c>
      <c r="F9" s="94"/>
      <c r="G9" s="354" t="s">
        <v>206</v>
      </c>
      <c r="H9" s="356" t="s">
        <v>207</v>
      </c>
      <c r="I9" s="361" t="s">
        <v>155</v>
      </c>
      <c r="J9" s="358">
        <v>39429</v>
      </c>
      <c r="K9" s="358">
        <v>36880</v>
      </c>
      <c r="L9" s="368">
        <v>59620</v>
      </c>
      <c r="M9" s="363">
        <f>'Aneksi nr.1'!I13</f>
        <v>64040</v>
      </c>
    </row>
    <row r="10" spans="1:13" x14ac:dyDescent="0.25">
      <c r="A10" s="2"/>
      <c r="B10" s="2"/>
      <c r="C10" s="353" t="s">
        <v>203</v>
      </c>
      <c r="D10" s="354" t="s">
        <v>204</v>
      </c>
      <c r="E10" s="355" t="s">
        <v>205</v>
      </c>
      <c r="F10" s="94"/>
      <c r="G10" s="354" t="s">
        <v>206</v>
      </c>
      <c r="H10" s="356" t="s">
        <v>207</v>
      </c>
      <c r="I10" s="361" t="s">
        <v>156</v>
      </c>
      <c r="J10" s="358">
        <f>SUM(J9/J8)</f>
        <v>13.143000000000001</v>
      </c>
      <c r="K10" s="358">
        <f>SUM(K9/K8)</f>
        <v>12.293333333333333</v>
      </c>
      <c r="L10" s="358">
        <f>SUM(L9/L8)</f>
        <v>19.873333333333335</v>
      </c>
      <c r="M10" s="363">
        <f>SUM(M9/M8)</f>
        <v>21.346666666666668</v>
      </c>
    </row>
    <row r="11" spans="1:13" x14ac:dyDescent="0.25">
      <c r="A11" s="2"/>
      <c r="B11" s="2"/>
      <c r="C11" s="353"/>
      <c r="D11" s="354"/>
      <c r="E11" s="355"/>
      <c r="F11" s="94"/>
      <c r="G11" s="354"/>
      <c r="H11" s="364" t="s">
        <v>157</v>
      </c>
      <c r="I11" s="365"/>
      <c r="J11" s="366"/>
      <c r="K11" s="366">
        <f>SUM(K10-J10)</f>
        <v>-0.84966666666666768</v>
      </c>
      <c r="L11" s="366">
        <f>SUM(L10-K10)</f>
        <v>7.5800000000000018</v>
      </c>
      <c r="M11" s="367">
        <f>SUM(M10-L10)</f>
        <v>1.4733333333333327</v>
      </c>
    </row>
    <row r="12" spans="1:13" x14ac:dyDescent="0.25">
      <c r="A12" s="2"/>
      <c r="B12" s="2"/>
      <c r="C12" s="353" t="s">
        <v>203</v>
      </c>
      <c r="D12" s="354" t="s">
        <v>204</v>
      </c>
      <c r="E12" s="355" t="s">
        <v>205</v>
      </c>
      <c r="F12" s="94"/>
      <c r="G12" s="354" t="s">
        <v>206</v>
      </c>
      <c r="H12" s="356" t="s">
        <v>207</v>
      </c>
      <c r="I12" s="357" t="s">
        <v>158</v>
      </c>
      <c r="J12" s="358">
        <v>1315</v>
      </c>
      <c r="K12" s="358">
        <v>2216</v>
      </c>
      <c r="L12" s="368">
        <v>2300</v>
      </c>
      <c r="M12" s="369">
        <v>1600</v>
      </c>
    </row>
    <row r="13" spans="1:13" x14ac:dyDescent="0.25">
      <c r="A13" s="2"/>
      <c r="B13" s="2"/>
      <c r="C13" s="353" t="s">
        <v>203</v>
      </c>
      <c r="D13" s="354" t="s">
        <v>204</v>
      </c>
      <c r="E13" s="355" t="s">
        <v>205</v>
      </c>
      <c r="F13" s="94"/>
      <c r="G13" s="354" t="s">
        <v>206</v>
      </c>
      <c r="H13" s="356" t="s">
        <v>207</v>
      </c>
      <c r="I13" s="361" t="s">
        <v>159</v>
      </c>
      <c r="J13" s="358">
        <v>33491</v>
      </c>
      <c r="K13" s="358">
        <v>35414</v>
      </c>
      <c r="L13" s="368">
        <v>57173</v>
      </c>
      <c r="M13" s="363">
        <f>'Aneksi nr.2'!K22</f>
        <v>60931</v>
      </c>
    </row>
    <row r="14" spans="1:13" x14ac:dyDescent="0.25">
      <c r="A14" s="2"/>
      <c r="B14" s="2"/>
      <c r="C14" s="353" t="s">
        <v>203</v>
      </c>
      <c r="D14" s="354" t="s">
        <v>204</v>
      </c>
      <c r="E14" s="355" t="s">
        <v>205</v>
      </c>
      <c r="F14" s="94"/>
      <c r="G14" s="354" t="s">
        <v>206</v>
      </c>
      <c r="H14" s="356" t="s">
        <v>207</v>
      </c>
      <c r="I14" s="361" t="s">
        <v>160</v>
      </c>
      <c r="J14" s="358">
        <f>SUM(J13/J12)</f>
        <v>25.468441064638782</v>
      </c>
      <c r="K14" s="358">
        <f t="shared" ref="K14:L14" si="0">SUM(K13/K12)</f>
        <v>15.981046931407942</v>
      </c>
      <c r="L14" s="358">
        <f t="shared" si="0"/>
        <v>24.857826086956521</v>
      </c>
      <c r="M14" s="363">
        <f>SUM(M13/M12)</f>
        <v>38.081874999999997</v>
      </c>
    </row>
    <row r="15" spans="1:13" x14ac:dyDescent="0.25">
      <c r="A15" s="2"/>
      <c r="B15" s="2"/>
      <c r="C15" s="353"/>
      <c r="D15" s="354"/>
      <c r="E15" s="355"/>
      <c r="F15" s="94"/>
      <c r="G15" s="354"/>
      <c r="H15" s="370" t="s">
        <v>161</v>
      </c>
      <c r="I15" s="371"/>
      <c r="J15" s="372"/>
      <c r="K15" s="372">
        <f>SUM(K14-J14)</f>
        <v>-9.4873941332308398</v>
      </c>
      <c r="L15" s="372">
        <f>SUM(L14-K14)</f>
        <v>8.8767791555485793</v>
      </c>
      <c r="M15" s="373">
        <f>SUM(M14-L14)</f>
        <v>13.224048913043475</v>
      </c>
    </row>
    <row r="16" spans="1:13" x14ac:dyDescent="0.25">
      <c r="A16" s="2"/>
      <c r="B16" s="2"/>
      <c r="C16" s="353" t="s">
        <v>203</v>
      </c>
      <c r="D16" s="354" t="s">
        <v>204</v>
      </c>
      <c r="E16" s="355" t="s">
        <v>205</v>
      </c>
      <c r="F16" s="94"/>
      <c r="G16" s="354" t="s">
        <v>208</v>
      </c>
      <c r="H16" s="356" t="s">
        <v>209</v>
      </c>
      <c r="I16" s="357" t="s">
        <v>150</v>
      </c>
      <c r="J16" s="358">
        <v>1</v>
      </c>
      <c r="K16" s="358">
        <v>0</v>
      </c>
      <c r="L16" s="368">
        <v>1</v>
      </c>
      <c r="M16" s="374">
        <v>1</v>
      </c>
    </row>
    <row r="17" spans="1:13" x14ac:dyDescent="0.25">
      <c r="A17" s="2"/>
      <c r="B17" s="2"/>
      <c r="C17" s="353" t="s">
        <v>203</v>
      </c>
      <c r="D17" s="354" t="s">
        <v>204</v>
      </c>
      <c r="E17" s="355" t="s">
        <v>205</v>
      </c>
      <c r="F17" s="94"/>
      <c r="G17" s="354" t="s">
        <v>208</v>
      </c>
      <c r="H17" s="356" t="s">
        <v>209</v>
      </c>
      <c r="I17" s="361" t="s">
        <v>151</v>
      </c>
      <c r="J17" s="358">
        <v>960</v>
      </c>
      <c r="K17" s="358">
        <v>0</v>
      </c>
      <c r="L17" s="368">
        <v>200</v>
      </c>
      <c r="M17" s="362">
        <v>200</v>
      </c>
    </row>
    <row r="18" spans="1:13" x14ac:dyDescent="0.25">
      <c r="A18" s="2"/>
      <c r="B18" s="2"/>
      <c r="C18" s="353" t="s">
        <v>203</v>
      </c>
      <c r="D18" s="354" t="s">
        <v>204</v>
      </c>
      <c r="E18" s="355" t="s">
        <v>205</v>
      </c>
      <c r="F18" s="94"/>
      <c r="G18" s="354" t="s">
        <v>208</v>
      </c>
      <c r="H18" s="356" t="s">
        <v>209</v>
      </c>
      <c r="I18" s="361" t="s">
        <v>152</v>
      </c>
      <c r="J18" s="358">
        <f>SUM(J17/J16)</f>
        <v>960</v>
      </c>
      <c r="K18" s="358" t="e">
        <f>SUM(K17/K16)</f>
        <v>#DIV/0!</v>
      </c>
      <c r="L18" s="358">
        <f>SUM(L17/L16)</f>
        <v>200</v>
      </c>
      <c r="M18" s="363">
        <f>SUM(M17/M16)</f>
        <v>200</v>
      </c>
    </row>
    <row r="19" spans="1:13" x14ac:dyDescent="0.25">
      <c r="A19" s="2"/>
      <c r="B19" s="2"/>
      <c r="C19" s="353"/>
      <c r="D19" s="354"/>
      <c r="E19" s="355"/>
      <c r="F19" s="94"/>
      <c r="G19" s="354"/>
      <c r="H19" s="364" t="s">
        <v>153</v>
      </c>
      <c r="I19" s="365"/>
      <c r="J19" s="366"/>
      <c r="K19" s="366" t="e">
        <f>SUM(K18-J18)</f>
        <v>#DIV/0!</v>
      </c>
      <c r="L19" s="366" t="e">
        <f>SUM(L18-K18)</f>
        <v>#DIV/0!</v>
      </c>
      <c r="M19" s="367">
        <f>SUM(M18-L18)</f>
        <v>0</v>
      </c>
    </row>
    <row r="20" spans="1:13" s="95" customFormat="1" x14ac:dyDescent="0.25">
      <c r="A20" s="91"/>
      <c r="B20" s="91"/>
      <c r="C20" s="353" t="s">
        <v>203</v>
      </c>
      <c r="D20" s="354" t="s">
        <v>204</v>
      </c>
      <c r="E20" s="355" t="s">
        <v>205</v>
      </c>
      <c r="F20" s="94"/>
      <c r="G20" s="354" t="s">
        <v>208</v>
      </c>
      <c r="H20" s="356" t="s">
        <v>209</v>
      </c>
      <c r="I20" s="375" t="s">
        <v>154</v>
      </c>
      <c r="J20" s="376">
        <v>1</v>
      </c>
      <c r="K20" s="376">
        <v>0</v>
      </c>
      <c r="L20" s="376">
        <v>1</v>
      </c>
      <c r="M20" s="363">
        <v>1</v>
      </c>
    </row>
    <row r="21" spans="1:13" s="95" customFormat="1" x14ac:dyDescent="0.25">
      <c r="A21" s="91"/>
      <c r="B21" s="91"/>
      <c r="C21" s="353" t="s">
        <v>203</v>
      </c>
      <c r="D21" s="354" t="s">
        <v>204</v>
      </c>
      <c r="E21" s="355" t="s">
        <v>205</v>
      </c>
      <c r="F21" s="94"/>
      <c r="G21" s="354" t="s">
        <v>208</v>
      </c>
      <c r="H21" s="356" t="s">
        <v>209</v>
      </c>
      <c r="I21" s="377" t="s">
        <v>155</v>
      </c>
      <c r="J21" s="376">
        <v>960</v>
      </c>
      <c r="K21" s="376">
        <v>0</v>
      </c>
      <c r="L21" s="368">
        <v>400</v>
      </c>
      <c r="M21" s="362">
        <v>200</v>
      </c>
    </row>
    <row r="22" spans="1:13" s="95" customFormat="1" x14ac:dyDescent="0.25">
      <c r="A22" s="91"/>
      <c r="B22" s="91"/>
      <c r="C22" s="353" t="s">
        <v>203</v>
      </c>
      <c r="D22" s="354" t="s">
        <v>204</v>
      </c>
      <c r="E22" s="355" t="s">
        <v>205</v>
      </c>
      <c r="F22" s="94"/>
      <c r="G22" s="354" t="s">
        <v>208</v>
      </c>
      <c r="H22" s="356" t="s">
        <v>209</v>
      </c>
      <c r="I22" s="377" t="s">
        <v>156</v>
      </c>
      <c r="J22" s="376">
        <v>0</v>
      </c>
      <c r="K22" s="376">
        <v>0</v>
      </c>
      <c r="L22" s="376">
        <f>SUM(L21/L20)</f>
        <v>400</v>
      </c>
      <c r="M22" s="363">
        <f>SUM(M21/M20)</f>
        <v>200</v>
      </c>
    </row>
    <row r="23" spans="1:13" s="95" customFormat="1" x14ac:dyDescent="0.25">
      <c r="A23" s="91"/>
      <c r="B23" s="91"/>
      <c r="C23" s="353"/>
      <c r="D23" s="354"/>
      <c r="E23" s="355"/>
      <c r="F23" s="94"/>
      <c r="G23" s="354"/>
      <c r="H23" s="378" t="s">
        <v>157</v>
      </c>
      <c r="I23" s="375"/>
      <c r="J23" s="379"/>
      <c r="K23" s="379">
        <f>SUM(K22-J22)</f>
        <v>0</v>
      </c>
      <c r="L23" s="379">
        <f>SUM(L22-K22)</f>
        <v>400</v>
      </c>
      <c r="M23" s="362">
        <f>SUM(M22-L22)</f>
        <v>-200</v>
      </c>
    </row>
    <row r="24" spans="1:13" s="95" customFormat="1" x14ac:dyDescent="0.25">
      <c r="A24" s="91"/>
      <c r="B24" s="91"/>
      <c r="C24" s="353" t="s">
        <v>203</v>
      </c>
      <c r="D24" s="354" t="s">
        <v>204</v>
      </c>
      <c r="E24" s="355" t="s">
        <v>205</v>
      </c>
      <c r="F24" s="94"/>
      <c r="G24" s="354" t="s">
        <v>208</v>
      </c>
      <c r="H24" s="356" t="s">
        <v>209</v>
      </c>
      <c r="I24" s="375" t="s">
        <v>158</v>
      </c>
      <c r="J24" s="376">
        <v>1</v>
      </c>
      <c r="K24" s="376">
        <v>0</v>
      </c>
      <c r="L24" s="368">
        <v>1</v>
      </c>
      <c r="M24" s="374">
        <v>0</v>
      </c>
    </row>
    <row r="25" spans="1:13" s="95" customFormat="1" x14ac:dyDescent="0.25">
      <c r="A25" s="91"/>
      <c r="B25" s="91"/>
      <c r="C25" s="353" t="s">
        <v>203</v>
      </c>
      <c r="D25" s="354" t="s">
        <v>204</v>
      </c>
      <c r="E25" s="355" t="s">
        <v>205</v>
      </c>
      <c r="F25" s="94"/>
      <c r="G25" s="354" t="s">
        <v>208</v>
      </c>
      <c r="H25" s="356" t="s">
        <v>209</v>
      </c>
      <c r="I25" s="377" t="s">
        <v>159</v>
      </c>
      <c r="J25" s="376">
        <v>924</v>
      </c>
      <c r="K25" s="376">
        <v>0</v>
      </c>
      <c r="L25" s="376">
        <v>396</v>
      </c>
      <c r="M25" s="363">
        <v>0</v>
      </c>
    </row>
    <row r="26" spans="1:13" s="95" customFormat="1" x14ac:dyDescent="0.25">
      <c r="A26" s="91"/>
      <c r="B26" s="91"/>
      <c r="C26" s="353" t="s">
        <v>203</v>
      </c>
      <c r="D26" s="354" t="s">
        <v>204</v>
      </c>
      <c r="E26" s="355" t="s">
        <v>205</v>
      </c>
      <c r="F26" s="94"/>
      <c r="G26" s="354" t="s">
        <v>208</v>
      </c>
      <c r="H26" s="356" t="s">
        <v>209</v>
      </c>
      <c r="I26" s="377" t="s">
        <v>160</v>
      </c>
      <c r="J26" s="376">
        <v>0</v>
      </c>
      <c r="K26" s="376" t="e">
        <f>SUM(K25/K24)</f>
        <v>#DIV/0!</v>
      </c>
      <c r="L26" s="376">
        <f>SUM(L25/L24)</f>
        <v>396</v>
      </c>
      <c r="M26" s="363">
        <v>0</v>
      </c>
    </row>
    <row r="27" spans="1:13" s="95" customFormat="1" x14ac:dyDescent="0.25">
      <c r="A27" s="91"/>
      <c r="B27" s="91"/>
      <c r="C27" s="353"/>
      <c r="D27" s="354"/>
      <c r="E27" s="355"/>
      <c r="F27" s="94"/>
      <c r="G27" s="354"/>
      <c r="H27" s="380" t="s">
        <v>161</v>
      </c>
      <c r="I27" s="377"/>
      <c r="J27" s="381"/>
      <c r="K27" s="381" t="e">
        <f>SUM(K26-J26)</f>
        <v>#DIV/0!</v>
      </c>
      <c r="L27" s="381" t="e">
        <f>SUM(L26-K26)</f>
        <v>#DIV/0!</v>
      </c>
      <c r="M27" s="382">
        <f>SUM(M26-L26)</f>
        <v>-396</v>
      </c>
    </row>
    <row r="28" spans="1:13" s="95" customFormat="1" x14ac:dyDescent="0.25">
      <c r="A28" s="91"/>
      <c r="B28" s="91"/>
      <c r="C28" s="353" t="s">
        <v>203</v>
      </c>
      <c r="D28" s="354" t="s">
        <v>204</v>
      </c>
      <c r="E28" s="355" t="s">
        <v>205</v>
      </c>
      <c r="F28" s="94"/>
      <c r="G28" s="354" t="s">
        <v>210</v>
      </c>
      <c r="H28" s="356" t="s">
        <v>211</v>
      </c>
      <c r="I28" s="375" t="s">
        <v>150</v>
      </c>
      <c r="J28" s="376">
        <v>1</v>
      </c>
      <c r="K28" s="376">
        <v>1</v>
      </c>
      <c r="L28" s="376">
        <v>1</v>
      </c>
      <c r="M28" s="363"/>
    </row>
    <row r="29" spans="1:13" s="95" customFormat="1" x14ac:dyDescent="0.25">
      <c r="A29" s="91"/>
      <c r="B29" s="91"/>
      <c r="C29" s="353" t="s">
        <v>203</v>
      </c>
      <c r="D29" s="354" t="s">
        <v>204</v>
      </c>
      <c r="E29" s="355" t="s">
        <v>205</v>
      </c>
      <c r="F29" s="94"/>
      <c r="G29" s="354" t="s">
        <v>210</v>
      </c>
      <c r="H29" s="356" t="s">
        <v>211</v>
      </c>
      <c r="I29" s="377" t="s">
        <v>151</v>
      </c>
      <c r="J29" s="376">
        <v>720</v>
      </c>
      <c r="K29" s="376">
        <v>400</v>
      </c>
      <c r="L29" s="376">
        <v>0</v>
      </c>
      <c r="M29" s="363"/>
    </row>
    <row r="30" spans="1:13" s="95" customFormat="1" x14ac:dyDescent="0.25">
      <c r="A30" s="91"/>
      <c r="B30" s="91"/>
      <c r="C30" s="353" t="s">
        <v>203</v>
      </c>
      <c r="D30" s="354" t="s">
        <v>204</v>
      </c>
      <c r="E30" s="355" t="s">
        <v>205</v>
      </c>
      <c r="F30" s="94"/>
      <c r="G30" s="354" t="s">
        <v>210</v>
      </c>
      <c r="H30" s="356" t="s">
        <v>211</v>
      </c>
      <c r="I30" s="377" t="s">
        <v>152</v>
      </c>
      <c r="J30" s="376">
        <f>SUM(J29/J28)</f>
        <v>720</v>
      </c>
      <c r="K30" s="376">
        <f>SUM(K29/K28)</f>
        <v>400</v>
      </c>
      <c r="L30" s="376">
        <f>SUM(L29/L28)</f>
        <v>0</v>
      </c>
      <c r="M30" s="363" t="e">
        <f>SUM(M29/M28)</f>
        <v>#DIV/0!</v>
      </c>
    </row>
    <row r="31" spans="1:13" s="95" customFormat="1" x14ac:dyDescent="0.25">
      <c r="A31" s="91"/>
      <c r="B31" s="91"/>
      <c r="C31" s="353"/>
      <c r="D31" s="354"/>
      <c r="E31" s="355"/>
      <c r="F31" s="94"/>
      <c r="G31" s="354"/>
      <c r="H31" s="378" t="s">
        <v>153</v>
      </c>
      <c r="I31" s="375"/>
      <c r="J31" s="379"/>
      <c r="K31" s="379">
        <f>SUM(K30-J30)</f>
        <v>-320</v>
      </c>
      <c r="L31" s="379">
        <f>SUM(L30-K30)</f>
        <v>-400</v>
      </c>
      <c r="M31" s="362" t="e">
        <f>SUM(M30-L30)</f>
        <v>#DIV/0!</v>
      </c>
    </row>
    <row r="32" spans="1:13" s="95" customFormat="1" x14ac:dyDescent="0.25">
      <c r="A32" s="91"/>
      <c r="B32" s="91"/>
      <c r="C32" s="353" t="s">
        <v>203</v>
      </c>
      <c r="D32" s="354" t="s">
        <v>204</v>
      </c>
      <c r="E32" s="355" t="s">
        <v>205</v>
      </c>
      <c r="F32" s="94"/>
      <c r="G32" s="354" t="s">
        <v>210</v>
      </c>
      <c r="H32" s="356" t="s">
        <v>211</v>
      </c>
      <c r="I32" s="375" t="s">
        <v>154</v>
      </c>
      <c r="J32" s="376">
        <v>1</v>
      </c>
      <c r="K32" s="376">
        <v>1</v>
      </c>
      <c r="L32" s="376">
        <v>1</v>
      </c>
      <c r="M32" s="363"/>
    </row>
    <row r="33" spans="1:13" s="95" customFormat="1" x14ac:dyDescent="0.25">
      <c r="A33" s="91"/>
      <c r="B33" s="91"/>
      <c r="C33" s="353" t="s">
        <v>203</v>
      </c>
      <c r="D33" s="354" t="s">
        <v>204</v>
      </c>
      <c r="E33" s="355" t="s">
        <v>205</v>
      </c>
      <c r="F33" s="94"/>
      <c r="G33" s="354" t="s">
        <v>210</v>
      </c>
      <c r="H33" s="356" t="s">
        <v>211</v>
      </c>
      <c r="I33" s="377" t="s">
        <v>155</v>
      </c>
      <c r="J33" s="376">
        <v>720</v>
      </c>
      <c r="K33" s="376">
        <v>400</v>
      </c>
      <c r="L33" s="376">
        <v>0</v>
      </c>
      <c r="M33" s="363"/>
    </row>
    <row r="34" spans="1:13" s="95" customFormat="1" x14ac:dyDescent="0.25">
      <c r="A34" s="91"/>
      <c r="B34" s="91"/>
      <c r="C34" s="353" t="s">
        <v>203</v>
      </c>
      <c r="D34" s="354" t="s">
        <v>204</v>
      </c>
      <c r="E34" s="355" t="s">
        <v>205</v>
      </c>
      <c r="F34" s="94"/>
      <c r="G34" s="354" t="s">
        <v>210</v>
      </c>
      <c r="H34" s="356" t="s">
        <v>211</v>
      </c>
      <c r="I34" s="377" t="s">
        <v>156</v>
      </c>
      <c r="J34" s="376">
        <v>0</v>
      </c>
      <c r="K34" s="376">
        <v>0</v>
      </c>
      <c r="L34" s="376">
        <f>SUM(L33/L32)</f>
        <v>0</v>
      </c>
      <c r="M34" s="363" t="e">
        <f>SUM(M33/M32)</f>
        <v>#DIV/0!</v>
      </c>
    </row>
    <row r="35" spans="1:13" s="95" customFormat="1" x14ac:dyDescent="0.25">
      <c r="A35" s="91"/>
      <c r="B35" s="91"/>
      <c r="C35" s="353"/>
      <c r="D35" s="354"/>
      <c r="E35" s="355"/>
      <c r="F35" s="94"/>
      <c r="G35" s="354"/>
      <c r="H35" s="378" t="s">
        <v>157</v>
      </c>
      <c r="I35" s="375"/>
      <c r="J35" s="379"/>
      <c r="K35" s="379">
        <f>SUM(K34-J34)</f>
        <v>0</v>
      </c>
      <c r="L35" s="379">
        <f>SUM(L34-K34)</f>
        <v>0</v>
      </c>
      <c r="M35" s="362" t="e">
        <f>SUM(M34-L34)</f>
        <v>#DIV/0!</v>
      </c>
    </row>
    <row r="36" spans="1:13" s="95" customFormat="1" x14ac:dyDescent="0.25">
      <c r="A36" s="91"/>
      <c r="B36" s="91"/>
      <c r="C36" s="353" t="s">
        <v>203</v>
      </c>
      <c r="D36" s="354" t="s">
        <v>204</v>
      </c>
      <c r="E36" s="355" t="s">
        <v>205</v>
      </c>
      <c r="F36" s="94"/>
      <c r="G36" s="354" t="s">
        <v>210</v>
      </c>
      <c r="H36" s="356" t="s">
        <v>211</v>
      </c>
      <c r="I36" s="375" t="s">
        <v>158</v>
      </c>
      <c r="J36" s="376">
        <v>1</v>
      </c>
      <c r="K36" s="376">
        <v>1</v>
      </c>
      <c r="L36" s="376">
        <v>1</v>
      </c>
      <c r="M36" s="363">
        <v>0</v>
      </c>
    </row>
    <row r="37" spans="1:13" s="95" customFormat="1" x14ac:dyDescent="0.25">
      <c r="A37" s="91"/>
      <c r="B37" s="91"/>
      <c r="C37" s="353" t="s">
        <v>203</v>
      </c>
      <c r="D37" s="354" t="s">
        <v>204</v>
      </c>
      <c r="E37" s="355" t="s">
        <v>205</v>
      </c>
      <c r="F37" s="94"/>
      <c r="G37" s="354" t="s">
        <v>210</v>
      </c>
      <c r="H37" s="356" t="s">
        <v>211</v>
      </c>
      <c r="I37" s="377" t="s">
        <v>159</v>
      </c>
      <c r="J37" s="376">
        <v>720</v>
      </c>
      <c r="K37" s="376">
        <v>400</v>
      </c>
      <c r="L37" s="376">
        <v>0</v>
      </c>
      <c r="M37" s="363">
        <v>0</v>
      </c>
    </row>
    <row r="38" spans="1:13" s="95" customFormat="1" x14ac:dyDescent="0.25">
      <c r="A38" s="91"/>
      <c r="B38" s="91"/>
      <c r="C38" s="353" t="s">
        <v>203</v>
      </c>
      <c r="D38" s="354" t="s">
        <v>204</v>
      </c>
      <c r="E38" s="355" t="s">
        <v>205</v>
      </c>
      <c r="F38" s="94"/>
      <c r="G38" s="354" t="s">
        <v>210</v>
      </c>
      <c r="H38" s="356" t="s">
        <v>211</v>
      </c>
      <c r="I38" s="377" t="s">
        <v>160</v>
      </c>
      <c r="J38" s="376">
        <v>0</v>
      </c>
      <c r="K38" s="376">
        <v>0</v>
      </c>
      <c r="L38" s="376">
        <v>0</v>
      </c>
      <c r="M38" s="363">
        <v>0</v>
      </c>
    </row>
    <row r="39" spans="1:13" s="95" customFormat="1" x14ac:dyDescent="0.25">
      <c r="A39" s="91"/>
      <c r="B39" s="91"/>
      <c r="C39" s="383"/>
      <c r="D39" s="384"/>
      <c r="E39" s="385"/>
      <c r="F39" s="386"/>
      <c r="G39" s="384"/>
      <c r="H39" s="387" t="s">
        <v>161</v>
      </c>
      <c r="I39" s="388"/>
      <c r="J39" s="389"/>
      <c r="K39" s="389">
        <f>SUM(K38-J38)</f>
        <v>0</v>
      </c>
      <c r="L39" s="389">
        <f>SUM(L38-K38)</f>
        <v>0</v>
      </c>
      <c r="M39" s="390">
        <f>SUM(M38-L38)</f>
        <v>0</v>
      </c>
    </row>
    <row r="40" spans="1:13" s="95" customFormat="1" x14ac:dyDescent="0.25">
      <c r="A40" s="91"/>
      <c r="B40" s="91"/>
      <c r="C40" s="391" t="str">
        <f t="shared" ref="C40:M40" si="1">C28</f>
        <v>29</v>
      </c>
      <c r="D40" s="392" t="str">
        <f t="shared" si="1"/>
        <v>03310</v>
      </c>
      <c r="E40" s="393" t="str">
        <f t="shared" si="1"/>
        <v>Buxheti Gjyqësor</v>
      </c>
      <c r="F40" s="394"/>
      <c r="G40" s="392" t="s">
        <v>212</v>
      </c>
      <c r="H40" s="395" t="s">
        <v>213</v>
      </c>
      <c r="I40" s="396" t="str">
        <f t="shared" si="1"/>
        <v>Target Qty</v>
      </c>
      <c r="J40" s="397">
        <v>0</v>
      </c>
      <c r="K40" s="397">
        <v>0</v>
      </c>
      <c r="L40" s="397">
        <f t="shared" si="1"/>
        <v>1</v>
      </c>
      <c r="M40" s="398">
        <f t="shared" si="1"/>
        <v>0</v>
      </c>
    </row>
    <row r="41" spans="1:13" s="95" customFormat="1" x14ac:dyDescent="0.25">
      <c r="A41" s="91"/>
      <c r="B41" s="91"/>
      <c r="C41" s="391" t="str">
        <f t="shared" ref="C41:M41" si="2">C29</f>
        <v>29</v>
      </c>
      <c r="D41" s="392" t="str">
        <f t="shared" si="2"/>
        <v>03310</v>
      </c>
      <c r="E41" s="393" t="str">
        <f t="shared" si="2"/>
        <v>Buxheti Gjyqësor</v>
      </c>
      <c r="F41" s="394"/>
      <c r="G41" s="392" t="s">
        <v>212</v>
      </c>
      <c r="H41" s="395" t="s">
        <v>213</v>
      </c>
      <c r="I41" s="396" t="str">
        <f t="shared" si="2"/>
        <v>Planned Cost</v>
      </c>
      <c r="J41" s="397">
        <v>0</v>
      </c>
      <c r="K41" s="397">
        <v>0</v>
      </c>
      <c r="L41" s="397">
        <v>700</v>
      </c>
      <c r="M41" s="398">
        <f t="shared" si="2"/>
        <v>0</v>
      </c>
    </row>
    <row r="42" spans="1:13" s="95" customFormat="1" x14ac:dyDescent="0.25">
      <c r="A42" s="91"/>
      <c r="B42" s="91"/>
      <c r="C42" s="391" t="str">
        <f t="shared" ref="C42:M42" si="3">C30</f>
        <v>29</v>
      </c>
      <c r="D42" s="392" t="str">
        <f t="shared" si="3"/>
        <v>03310</v>
      </c>
      <c r="E42" s="393" t="str">
        <f t="shared" si="3"/>
        <v>Buxheti Gjyqësor</v>
      </c>
      <c r="F42" s="394"/>
      <c r="G42" s="392" t="s">
        <v>212</v>
      </c>
      <c r="H42" s="395" t="s">
        <v>213</v>
      </c>
      <c r="I42" s="396" t="str">
        <f t="shared" si="3"/>
        <v>Unit Cost (Planned)</v>
      </c>
      <c r="J42" s="397">
        <v>0</v>
      </c>
      <c r="K42" s="397">
        <v>0</v>
      </c>
      <c r="L42" s="397">
        <f>L41/L40</f>
        <v>700</v>
      </c>
      <c r="M42" s="398" t="e">
        <f t="shared" si="3"/>
        <v>#DIV/0!</v>
      </c>
    </row>
    <row r="43" spans="1:13" s="95" customFormat="1" x14ac:dyDescent="0.25">
      <c r="A43" s="91"/>
      <c r="B43" s="91"/>
      <c r="C43" s="391"/>
      <c r="D43" s="392"/>
      <c r="E43" s="393"/>
      <c r="F43" s="394"/>
      <c r="G43" s="392"/>
      <c r="H43" s="399" t="str">
        <f t="shared" ref="H43:M43" si="4">H31</f>
        <v>Deviacioni i planit fillestar për njësi gjatë viteve</v>
      </c>
      <c r="I43" s="396"/>
      <c r="J43" s="397">
        <f t="shared" si="4"/>
        <v>0</v>
      </c>
      <c r="K43" s="397">
        <v>0</v>
      </c>
      <c r="L43" s="397">
        <f>L42-K42</f>
        <v>700</v>
      </c>
      <c r="M43" s="398" t="e">
        <f t="shared" si="4"/>
        <v>#DIV/0!</v>
      </c>
    </row>
    <row r="44" spans="1:13" s="95" customFormat="1" x14ac:dyDescent="0.25">
      <c r="A44" s="91"/>
      <c r="B44" s="91"/>
      <c r="C44" s="391" t="str">
        <f t="shared" ref="C44:M44" si="5">C32</f>
        <v>29</v>
      </c>
      <c r="D44" s="392" t="str">
        <f t="shared" si="5"/>
        <v>03310</v>
      </c>
      <c r="E44" s="393" t="str">
        <f t="shared" si="5"/>
        <v>Buxheti Gjyqësor</v>
      </c>
      <c r="F44" s="394"/>
      <c r="G44" s="392" t="s">
        <v>212</v>
      </c>
      <c r="H44" s="395" t="s">
        <v>213</v>
      </c>
      <c r="I44" s="396" t="str">
        <f t="shared" si="5"/>
        <v>Revised Qty</v>
      </c>
      <c r="J44" s="397">
        <v>0</v>
      </c>
      <c r="K44" s="397">
        <v>0</v>
      </c>
      <c r="L44" s="397">
        <v>1</v>
      </c>
      <c r="M44" s="398">
        <f t="shared" si="5"/>
        <v>0</v>
      </c>
    </row>
    <row r="45" spans="1:13" s="95" customFormat="1" x14ac:dyDescent="0.25">
      <c r="A45" s="91"/>
      <c r="B45" s="91"/>
      <c r="C45" s="391" t="str">
        <f t="shared" ref="C45:M45" si="6">C33</f>
        <v>29</v>
      </c>
      <c r="D45" s="392" t="str">
        <f t="shared" si="6"/>
        <v>03310</v>
      </c>
      <c r="E45" s="393" t="str">
        <f t="shared" si="6"/>
        <v>Buxheti Gjyqësor</v>
      </c>
      <c r="F45" s="394"/>
      <c r="G45" s="392" t="s">
        <v>212</v>
      </c>
      <c r="H45" s="395" t="s">
        <v>213</v>
      </c>
      <c r="I45" s="396" t="str">
        <f t="shared" si="6"/>
        <v>Revised Cost</v>
      </c>
      <c r="J45" s="397">
        <v>0</v>
      </c>
      <c r="K45" s="397">
        <v>0</v>
      </c>
      <c r="L45" s="397">
        <v>964</v>
      </c>
      <c r="M45" s="398">
        <f t="shared" si="6"/>
        <v>0</v>
      </c>
    </row>
    <row r="46" spans="1:13" s="95" customFormat="1" x14ac:dyDescent="0.25">
      <c r="A46" s="91"/>
      <c r="B46" s="91"/>
      <c r="C46" s="391" t="str">
        <f t="shared" ref="C46:M46" si="7">C34</f>
        <v>29</v>
      </c>
      <c r="D46" s="392" t="str">
        <f t="shared" si="7"/>
        <v>03310</v>
      </c>
      <c r="E46" s="393" t="str">
        <f t="shared" si="7"/>
        <v>Buxheti Gjyqësor</v>
      </c>
      <c r="F46" s="394"/>
      <c r="G46" s="392" t="s">
        <v>212</v>
      </c>
      <c r="H46" s="395" t="s">
        <v>213</v>
      </c>
      <c r="I46" s="396" t="str">
        <f t="shared" si="7"/>
        <v>Unit Cost (Revised)</v>
      </c>
      <c r="J46" s="397">
        <f t="shared" si="7"/>
        <v>0</v>
      </c>
      <c r="K46" s="397">
        <f t="shared" si="7"/>
        <v>0</v>
      </c>
      <c r="L46" s="397">
        <f>L45/L44</f>
        <v>964</v>
      </c>
      <c r="M46" s="398" t="e">
        <f t="shared" si="7"/>
        <v>#DIV/0!</v>
      </c>
    </row>
    <row r="47" spans="1:13" s="95" customFormat="1" x14ac:dyDescent="0.25">
      <c r="A47" s="91"/>
      <c r="B47" s="91"/>
      <c r="C47" s="391"/>
      <c r="D47" s="392"/>
      <c r="E47" s="393"/>
      <c r="F47" s="394"/>
      <c r="G47" s="392"/>
      <c r="H47" s="399" t="str">
        <f t="shared" ref="H47:M47" si="8">H35</f>
        <v>Deviacioni i planit të rishikuar për njësi gjate viteve</v>
      </c>
      <c r="I47" s="396"/>
      <c r="J47" s="397">
        <f t="shared" si="8"/>
        <v>0</v>
      </c>
      <c r="K47" s="397">
        <f t="shared" si="8"/>
        <v>0</v>
      </c>
      <c r="L47" s="397">
        <f>L46-K46</f>
        <v>964</v>
      </c>
      <c r="M47" s="398" t="e">
        <f t="shared" si="8"/>
        <v>#DIV/0!</v>
      </c>
    </row>
    <row r="48" spans="1:13" s="95" customFormat="1" x14ac:dyDescent="0.25">
      <c r="A48" s="91"/>
      <c r="B48" s="91"/>
      <c r="C48" s="391" t="str">
        <f t="shared" ref="C48:M48" si="9">C36</f>
        <v>29</v>
      </c>
      <c r="D48" s="392" t="str">
        <f t="shared" si="9"/>
        <v>03310</v>
      </c>
      <c r="E48" s="393" t="str">
        <f t="shared" si="9"/>
        <v>Buxheti Gjyqësor</v>
      </c>
      <c r="F48" s="394"/>
      <c r="G48" s="392" t="s">
        <v>212</v>
      </c>
      <c r="H48" s="395" t="s">
        <v>213</v>
      </c>
      <c r="I48" s="396" t="str">
        <f t="shared" si="9"/>
        <v>Actual Qty</v>
      </c>
      <c r="J48" s="397">
        <v>0</v>
      </c>
      <c r="K48" s="397">
        <v>0</v>
      </c>
      <c r="L48" s="397">
        <v>1</v>
      </c>
      <c r="M48" s="398">
        <f t="shared" si="9"/>
        <v>0</v>
      </c>
    </row>
    <row r="49" spans="1:13" s="95" customFormat="1" x14ac:dyDescent="0.25">
      <c r="A49" s="91"/>
      <c r="B49" s="91"/>
      <c r="C49" s="391" t="str">
        <f t="shared" ref="C49:M49" si="10">C37</f>
        <v>29</v>
      </c>
      <c r="D49" s="392" t="str">
        <f t="shared" si="10"/>
        <v>03310</v>
      </c>
      <c r="E49" s="393" t="str">
        <f>E37</f>
        <v>Buxheti Gjyqësor</v>
      </c>
      <c r="F49" s="394"/>
      <c r="G49" s="392" t="s">
        <v>212</v>
      </c>
      <c r="H49" s="395" t="s">
        <v>213</v>
      </c>
      <c r="I49" s="396" t="str">
        <f t="shared" si="10"/>
        <v>Actual Cost</v>
      </c>
      <c r="J49" s="397">
        <v>0</v>
      </c>
      <c r="K49" s="397">
        <v>0</v>
      </c>
      <c r="L49" s="397">
        <v>840</v>
      </c>
      <c r="M49" s="398">
        <f t="shared" si="10"/>
        <v>0</v>
      </c>
    </row>
    <row r="50" spans="1:13" s="95" customFormat="1" x14ac:dyDescent="0.25">
      <c r="A50" s="91"/>
      <c r="B50" s="91"/>
      <c r="C50" s="391" t="str">
        <f t="shared" ref="C50:M50" si="11">C38</f>
        <v>29</v>
      </c>
      <c r="D50" s="392" t="str">
        <f t="shared" si="11"/>
        <v>03310</v>
      </c>
      <c r="E50" s="393" t="str">
        <f t="shared" si="11"/>
        <v>Buxheti Gjyqësor</v>
      </c>
      <c r="F50" s="394"/>
      <c r="G50" s="392" t="s">
        <v>212</v>
      </c>
      <c r="H50" s="395" t="s">
        <v>213</v>
      </c>
      <c r="I50" s="396" t="str">
        <f t="shared" si="11"/>
        <v>Unit Cost (Actual)</v>
      </c>
      <c r="J50" s="397">
        <f t="shared" si="11"/>
        <v>0</v>
      </c>
      <c r="K50" s="397">
        <f t="shared" si="11"/>
        <v>0</v>
      </c>
      <c r="L50" s="397">
        <f>L49-K49</f>
        <v>840</v>
      </c>
      <c r="M50" s="398">
        <f t="shared" si="11"/>
        <v>0</v>
      </c>
    </row>
    <row r="51" spans="1:13" s="95" customFormat="1" ht="15.75" thickBot="1" x14ac:dyDescent="0.3">
      <c r="A51" s="91"/>
      <c r="B51" s="91"/>
      <c r="C51" s="400"/>
      <c r="D51" s="401"/>
      <c r="E51" s="402"/>
      <c r="F51" s="403"/>
      <c r="G51" s="401"/>
      <c r="H51" s="404" t="str">
        <f t="shared" ref="H51:M51" si="12">H39</f>
        <v>Deviacioni i kostos faktike për njësi gjate viteve</v>
      </c>
      <c r="I51" s="405"/>
      <c r="J51" s="406">
        <f t="shared" si="12"/>
        <v>0</v>
      </c>
      <c r="K51" s="406">
        <f t="shared" si="12"/>
        <v>0</v>
      </c>
      <c r="L51" s="406">
        <f>L50-K50</f>
        <v>840</v>
      </c>
      <c r="M51" s="407">
        <f t="shared" si="12"/>
        <v>0</v>
      </c>
    </row>
    <row r="52" spans="1:13" s="95" customFormat="1" ht="15.75" thickTop="1" x14ac:dyDescent="0.25">
      <c r="A52" s="91"/>
      <c r="B52" s="91"/>
      <c r="C52" s="408"/>
      <c r="D52" s="408"/>
      <c r="E52" s="409"/>
      <c r="F52" s="410"/>
      <c r="G52" s="408"/>
      <c r="H52" s="411"/>
      <c r="I52" s="412"/>
      <c r="J52" s="413"/>
      <c r="K52" s="413"/>
      <c r="L52" s="413"/>
      <c r="M52" s="413"/>
    </row>
    <row r="53" spans="1:13" s="95" customFormat="1" x14ac:dyDescent="0.25">
      <c r="A53" s="91"/>
      <c r="B53" s="91"/>
      <c r="C53" s="408"/>
      <c r="D53" s="408"/>
      <c r="E53" s="409"/>
      <c r="F53" s="410"/>
      <c r="G53" s="408"/>
      <c r="H53" s="411"/>
      <c r="I53" s="412"/>
      <c r="J53" s="413"/>
      <c r="K53" s="413"/>
      <c r="L53" s="413"/>
      <c r="M53" s="413"/>
    </row>
    <row r="54" spans="1:13" s="95" customFormat="1" x14ac:dyDescent="0.25">
      <c r="A54" s="408"/>
      <c r="B54" s="408"/>
      <c r="C54" s="409"/>
      <c r="D54" s="408"/>
      <c r="E54" s="408"/>
      <c r="F54" s="414"/>
      <c r="G54" s="91"/>
      <c r="H54" s="91"/>
      <c r="I54" s="91"/>
      <c r="J54" s="91"/>
      <c r="K54" s="91"/>
      <c r="L54" s="91"/>
      <c r="M54" s="91"/>
    </row>
    <row r="55" spans="1:13" s="95" customFormat="1" x14ac:dyDescent="0.25">
      <c r="A55" s="91"/>
      <c r="B55" s="415"/>
      <c r="C55" s="415"/>
      <c r="D55" s="415"/>
      <c r="E55" s="91"/>
      <c r="F55" s="91"/>
      <c r="G55" s="2"/>
      <c r="H55" s="2"/>
      <c r="I55" s="2"/>
      <c r="J55" s="2"/>
      <c r="K55" s="2"/>
      <c r="L55" s="2"/>
      <c r="M55" s="91"/>
    </row>
    <row r="56" spans="1:13" s="95" customFormat="1" ht="40.5" customHeight="1" x14ac:dyDescent="0.25">
      <c r="A56" s="91"/>
      <c r="B56" s="91"/>
      <c r="C56" s="91"/>
      <c r="D56" s="91"/>
      <c r="E56" s="416" t="s">
        <v>214</v>
      </c>
      <c r="F56" s="417" t="s">
        <v>33</v>
      </c>
      <c r="G56" s="492" t="str">
        <f>'Aneksi nr.3.1'!G20:H20</f>
        <v>Lefter  THOMARI</v>
      </c>
      <c r="H56" s="492"/>
      <c r="I56" s="416" t="s">
        <v>247</v>
      </c>
      <c r="J56" s="419" t="s">
        <v>33</v>
      </c>
      <c r="K56" s="493" t="s">
        <v>238</v>
      </c>
      <c r="L56" s="493"/>
      <c r="M56" s="493"/>
    </row>
    <row r="57" spans="1:13" s="95" customFormat="1" x14ac:dyDescent="0.25">
      <c r="A57" s="91"/>
      <c r="B57" s="91"/>
      <c r="C57" s="91"/>
      <c r="D57" s="91"/>
      <c r="E57" s="416"/>
      <c r="F57" s="417" t="s">
        <v>34</v>
      </c>
      <c r="G57" s="421"/>
      <c r="H57" s="421"/>
      <c r="I57" s="416"/>
      <c r="J57" s="419" t="s">
        <v>34</v>
      </c>
      <c r="K57" s="420"/>
      <c r="L57" s="420"/>
      <c r="M57" s="420"/>
    </row>
    <row r="58" spans="1:13" x14ac:dyDescent="0.25">
      <c r="A58" s="91"/>
      <c r="B58" s="91"/>
      <c r="C58" s="91"/>
      <c r="D58" s="91"/>
      <c r="E58" s="416"/>
      <c r="F58" s="417" t="s">
        <v>35</v>
      </c>
      <c r="G58" s="418" t="str">
        <f>'Aneksi nr.3.1'!G22:H22</f>
        <v>15.01.2024</v>
      </c>
      <c r="H58" s="418"/>
      <c r="I58" s="416"/>
      <c r="J58" s="419" t="s">
        <v>35</v>
      </c>
      <c r="K58" s="420" t="str">
        <f>G58</f>
        <v>15.01.2024</v>
      </c>
      <c r="L58" s="420"/>
      <c r="M58" s="420"/>
    </row>
    <row r="59" spans="1:13" x14ac:dyDescent="0.25">
      <c r="A59" s="2"/>
      <c r="B59" s="2"/>
      <c r="C59" s="215"/>
      <c r="D59" s="215"/>
      <c r="E59" s="2"/>
      <c r="F59" s="2"/>
    </row>
  </sheetData>
  <mergeCells count="13">
    <mergeCell ref="C1:H1"/>
    <mergeCell ref="C59:D59"/>
    <mergeCell ref="C2:M2"/>
    <mergeCell ref="A3:B3"/>
    <mergeCell ref="B55:D55"/>
    <mergeCell ref="E56:E58"/>
    <mergeCell ref="G56:H56"/>
    <mergeCell ref="G57:H57"/>
    <mergeCell ref="K56:M56"/>
    <mergeCell ref="K57:M57"/>
    <mergeCell ref="I56:I58"/>
    <mergeCell ref="G58:H58"/>
    <mergeCell ref="K58:M58"/>
  </mergeCells>
  <printOptions horizontalCentered="1"/>
  <pageMargins left="0" right="0" top="0" bottom="0" header="0" footer="0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outlinePr summaryBelow="0"/>
  </sheetPr>
  <dimension ref="A1:K28"/>
  <sheetViews>
    <sheetView workbookViewId="0">
      <selection activeCell="R16" sqref="R16"/>
    </sheetView>
  </sheetViews>
  <sheetFormatPr defaultRowHeight="15" x14ac:dyDescent="0.25"/>
  <cols>
    <col min="1" max="1" width="3.28515625" style="4" customWidth="1"/>
    <col min="2" max="2" width="18.28515625" style="4" customWidth="1"/>
    <col min="3" max="3" width="45.85546875" style="4" customWidth="1"/>
    <col min="4" max="4" width="10.140625" style="4" customWidth="1"/>
    <col min="5" max="5" width="9.5703125" style="4" customWidth="1"/>
    <col min="6" max="6" width="12.28515625" style="4" customWidth="1"/>
    <col min="7" max="7" width="17.28515625" style="4" customWidth="1"/>
    <col min="8" max="8" width="13.28515625" style="4" customWidth="1"/>
    <col min="9" max="9" width="14.140625" style="4" customWidth="1"/>
    <col min="10" max="10" width="13.28515625" style="4" customWidth="1"/>
    <col min="11" max="11" width="12.28515625" style="4" customWidth="1"/>
    <col min="12" max="16384" width="9.140625" style="4"/>
  </cols>
  <sheetData>
    <row r="1" spans="1:11" x14ac:dyDescent="0.25">
      <c r="A1" s="2"/>
      <c r="B1" s="195" t="s">
        <v>225</v>
      </c>
      <c r="C1" s="195"/>
      <c r="D1" s="195"/>
      <c r="E1" s="195"/>
      <c r="F1" s="195"/>
      <c r="G1" s="195"/>
      <c r="H1" s="2"/>
      <c r="I1" s="2"/>
      <c r="J1" s="2"/>
      <c r="K1" s="2"/>
    </row>
    <row r="2" spans="1:11" ht="16.5" x14ac:dyDescent="0.25">
      <c r="A2" s="2"/>
      <c r="B2" s="346" t="s">
        <v>162</v>
      </c>
      <c r="C2" s="346"/>
      <c r="D2" s="346"/>
      <c r="E2" s="346"/>
      <c r="F2" s="346"/>
      <c r="G2" s="346"/>
      <c r="H2" s="346"/>
      <c r="I2" s="346"/>
      <c r="J2" s="346"/>
      <c r="K2" s="346"/>
    </row>
    <row r="3" spans="1:11" ht="17.25" thickBot="1" x14ac:dyDescent="0.3">
      <c r="A3" s="2"/>
      <c r="B3" s="347" t="str">
        <f>'Aneksi nr.1.1 (2)'!$C$3</f>
        <v>Periudha e Raportimit  Katërmujori III -2024</v>
      </c>
      <c r="C3" s="347"/>
      <c r="D3" s="347"/>
      <c r="E3" s="347"/>
      <c r="F3" s="347"/>
      <c r="G3" s="2"/>
      <c r="H3" s="2"/>
      <c r="I3" s="2"/>
      <c r="J3" s="2"/>
      <c r="K3" s="2"/>
    </row>
    <row r="4" spans="1:11" ht="15.75" thickTop="1" x14ac:dyDescent="0.25">
      <c r="A4" s="130"/>
      <c r="B4" s="422" t="s">
        <v>39</v>
      </c>
      <c r="C4" s="423"/>
      <c r="D4" s="423"/>
      <c r="E4" s="424" t="s">
        <v>163</v>
      </c>
      <c r="F4" s="424"/>
      <c r="G4" s="425"/>
      <c r="H4" s="425"/>
      <c r="I4" s="425"/>
      <c r="J4" s="425"/>
      <c r="K4" s="426"/>
    </row>
    <row r="5" spans="1:11" ht="15.75" thickBot="1" x14ac:dyDescent="0.3">
      <c r="A5" s="2"/>
      <c r="B5" s="451" t="s">
        <v>164</v>
      </c>
      <c r="C5" s="452"/>
      <c r="D5" s="452"/>
      <c r="E5" s="453" t="s">
        <v>61</v>
      </c>
      <c r="F5" s="453"/>
      <c r="G5" s="454"/>
      <c r="H5" s="454"/>
      <c r="I5" s="454"/>
      <c r="J5" s="454"/>
      <c r="K5" s="455"/>
    </row>
    <row r="6" spans="1:11" ht="50.25" thickTop="1" x14ac:dyDescent="0.25">
      <c r="A6" s="2"/>
      <c r="B6" s="448" t="s">
        <v>165</v>
      </c>
      <c r="C6" s="449"/>
      <c r="D6" s="449"/>
      <c r="E6" s="449"/>
      <c r="F6" s="449"/>
      <c r="G6" s="449"/>
      <c r="H6" s="449"/>
      <c r="I6" s="449"/>
      <c r="J6" s="449"/>
      <c r="K6" s="450"/>
    </row>
    <row r="7" spans="1:11" ht="16.5" x14ac:dyDescent="0.25">
      <c r="A7" s="2"/>
      <c r="B7" s="427" t="s">
        <v>166</v>
      </c>
      <c r="C7" s="348"/>
      <c r="D7" s="349" t="s">
        <v>167</v>
      </c>
      <c r="E7" s="349"/>
      <c r="F7" s="349"/>
      <c r="G7" s="349"/>
      <c r="H7" s="349"/>
      <c r="I7" s="349"/>
      <c r="J7" s="349"/>
      <c r="K7" s="428"/>
    </row>
    <row r="8" spans="1:11" ht="36" x14ac:dyDescent="0.25">
      <c r="A8" s="2"/>
      <c r="B8" s="429" t="s">
        <v>168</v>
      </c>
      <c r="C8" s="179" t="s">
        <v>169</v>
      </c>
      <c r="D8" s="180" t="s">
        <v>170</v>
      </c>
      <c r="E8" s="180" t="s">
        <v>171</v>
      </c>
      <c r="F8" s="180" t="s">
        <v>172</v>
      </c>
      <c r="G8" s="181" t="s">
        <v>201</v>
      </c>
      <c r="H8" s="181" t="s">
        <v>202</v>
      </c>
      <c r="I8" s="181" t="s">
        <v>173</v>
      </c>
      <c r="J8" s="180" t="s">
        <v>174</v>
      </c>
      <c r="K8" s="430" t="s">
        <v>175</v>
      </c>
    </row>
    <row r="9" spans="1:11" ht="16.5" x14ac:dyDescent="0.25">
      <c r="A9" s="2"/>
      <c r="B9" s="427" t="s">
        <v>176</v>
      </c>
      <c r="C9" s="348"/>
      <c r="D9" s="350"/>
      <c r="E9" s="350"/>
      <c r="F9" s="350"/>
      <c r="G9" s="350"/>
      <c r="H9" s="350"/>
      <c r="I9" s="350"/>
      <c r="J9" s="350"/>
      <c r="K9" s="431"/>
    </row>
    <row r="10" spans="1:11" ht="26.25" customHeight="1" x14ac:dyDescent="0.25">
      <c r="A10" s="2"/>
      <c r="B10" s="432" t="s">
        <v>177</v>
      </c>
      <c r="C10" s="344" t="s">
        <v>248</v>
      </c>
      <c r="D10" s="345"/>
      <c r="E10" s="345"/>
      <c r="F10" s="345"/>
      <c r="G10" s="345"/>
      <c r="H10" s="345"/>
      <c r="I10" s="345"/>
      <c r="J10" s="345"/>
      <c r="K10" s="433"/>
    </row>
    <row r="11" spans="1:11" ht="27" customHeight="1" x14ac:dyDescent="0.25">
      <c r="A11" s="2"/>
      <c r="B11" s="434"/>
      <c r="C11" s="182" t="s">
        <v>249</v>
      </c>
      <c r="D11" s="183"/>
      <c r="E11" s="184" t="s">
        <v>221</v>
      </c>
      <c r="F11" s="184">
        <v>40</v>
      </c>
      <c r="G11" s="184">
        <v>40</v>
      </c>
      <c r="H11" s="184">
        <v>43</v>
      </c>
      <c r="I11" s="184">
        <v>43</v>
      </c>
      <c r="J11" s="184">
        <f>G11-I11</f>
        <v>-3</v>
      </c>
      <c r="K11" s="435"/>
    </row>
    <row r="12" spans="1:11" ht="23.25" customHeight="1" x14ac:dyDescent="0.25">
      <c r="A12" s="2"/>
      <c r="B12" s="434"/>
      <c r="C12" s="182" t="s">
        <v>250</v>
      </c>
      <c r="D12" s="183"/>
      <c r="E12" s="184" t="s">
        <v>222</v>
      </c>
      <c r="F12" s="184">
        <v>0</v>
      </c>
      <c r="G12" s="184">
        <v>0</v>
      </c>
      <c r="H12" s="184">
        <v>0</v>
      </c>
      <c r="I12" s="184">
        <v>0</v>
      </c>
      <c r="J12" s="184">
        <v>0</v>
      </c>
      <c r="K12" s="435"/>
    </row>
    <row r="13" spans="1:11" ht="16.5" x14ac:dyDescent="0.25">
      <c r="A13" s="2"/>
      <c r="B13" s="436" t="s">
        <v>178</v>
      </c>
      <c r="C13" s="351"/>
      <c r="D13" s="352"/>
      <c r="E13" s="352"/>
      <c r="F13" s="352"/>
      <c r="G13" s="352"/>
      <c r="H13" s="352"/>
      <c r="I13" s="352"/>
      <c r="J13" s="352"/>
      <c r="K13" s="437"/>
    </row>
    <row r="14" spans="1:11" x14ac:dyDescent="0.25">
      <c r="A14" s="2"/>
      <c r="B14" s="429" t="s">
        <v>179</v>
      </c>
      <c r="C14" s="179" t="s">
        <v>180</v>
      </c>
      <c r="D14" s="350"/>
      <c r="E14" s="350"/>
      <c r="F14" s="350"/>
      <c r="G14" s="350"/>
      <c r="H14" s="350"/>
      <c r="I14" s="350"/>
      <c r="J14" s="350"/>
      <c r="K14" s="431"/>
    </row>
    <row r="15" spans="1:11" x14ac:dyDescent="0.25">
      <c r="A15" s="2"/>
      <c r="B15" s="438" t="s">
        <v>206</v>
      </c>
      <c r="C15" s="89" t="s">
        <v>251</v>
      </c>
      <c r="D15" s="185"/>
      <c r="E15" s="186" t="s">
        <v>252</v>
      </c>
      <c r="F15" s="187">
        <f>'Aneksi nr.3'!E11</f>
        <v>2300</v>
      </c>
      <c r="G15" s="188">
        <f>'Aneksi nr.3'!H11</f>
        <v>3000</v>
      </c>
      <c r="H15" s="188">
        <f>'Aneksi nr.3'!K11</f>
        <v>3000</v>
      </c>
      <c r="I15" s="189">
        <f>'Aneksi nr.3'!N11</f>
        <v>1600</v>
      </c>
      <c r="J15" s="188">
        <f t="shared" ref="J15:J23" si="0">SUM(H15-I15)</f>
        <v>1400</v>
      </c>
      <c r="K15" s="439">
        <f>SUM(I15/H15)</f>
        <v>0.53333333333333333</v>
      </c>
    </row>
    <row r="16" spans="1:11" x14ac:dyDescent="0.25">
      <c r="A16" s="2"/>
      <c r="B16" s="440"/>
      <c r="C16" s="190"/>
      <c r="D16" s="185"/>
      <c r="E16" s="186" t="s">
        <v>253</v>
      </c>
      <c r="F16" s="187">
        <f>'Aneksi nr.3'!F11</f>
        <v>57193</v>
      </c>
      <c r="G16" s="188">
        <f>'Aneksi nr.3'!I11</f>
        <v>62350</v>
      </c>
      <c r="H16" s="188">
        <f>'Aneksi nr.3'!L11</f>
        <v>63840</v>
      </c>
      <c r="I16" s="188">
        <f>'Aneksi nr.3'!O11</f>
        <v>60931</v>
      </c>
      <c r="J16" s="188">
        <f t="shared" si="0"/>
        <v>2909</v>
      </c>
      <c r="K16" s="439">
        <f>SUM(I16/H16)</f>
        <v>0.95443295739348366</v>
      </c>
    </row>
    <row r="17" spans="1:11" x14ac:dyDescent="0.25">
      <c r="A17" s="2"/>
      <c r="B17" s="51" t="str">
        <f>'Aneksi nr.3'!B12</f>
        <v>M290068</v>
      </c>
      <c r="C17" s="191" t="str">
        <f>'Aneksi nr.3'!C12</f>
        <v>Rikonstruksion objekti</v>
      </c>
      <c r="D17" s="191"/>
      <c r="E17" s="186" t="s">
        <v>252</v>
      </c>
      <c r="F17" s="187">
        <v>1</v>
      </c>
      <c r="G17" s="188">
        <v>0</v>
      </c>
      <c r="H17" s="188">
        <v>0</v>
      </c>
      <c r="I17" s="188">
        <v>0</v>
      </c>
      <c r="J17" s="188">
        <f t="shared" si="0"/>
        <v>0</v>
      </c>
      <c r="K17" s="439" t="e">
        <f t="shared" ref="K17:K23" si="1">SUM(I17/H17)</f>
        <v>#DIV/0!</v>
      </c>
    </row>
    <row r="18" spans="1:11" x14ac:dyDescent="0.25">
      <c r="A18" s="2"/>
      <c r="B18" s="440"/>
      <c r="C18" s="190"/>
      <c r="D18" s="185"/>
      <c r="E18" s="186" t="s">
        <v>253</v>
      </c>
      <c r="F18" s="187">
        <f>'Aneksi nr.3'!F12</f>
        <v>700</v>
      </c>
      <c r="G18" s="188">
        <v>0</v>
      </c>
      <c r="H18" s="188">
        <v>0</v>
      </c>
      <c r="I18" s="188">
        <v>0</v>
      </c>
      <c r="J18" s="188">
        <f t="shared" si="0"/>
        <v>0</v>
      </c>
      <c r="K18" s="439" t="e">
        <f t="shared" si="1"/>
        <v>#DIV/0!</v>
      </c>
    </row>
    <row r="19" spans="1:11" x14ac:dyDescent="0.25">
      <c r="A19" s="2"/>
      <c r="B19" s="440" t="str">
        <f>'Aneksi nr.3'!B13</f>
        <v>18AC401</v>
      </c>
      <c r="C19" s="192" t="str">
        <f>'Aneksi nr.3'!C13</f>
        <v>Mobileri dhe orendi zyre</v>
      </c>
      <c r="D19" s="193"/>
      <c r="E19" s="186" t="s">
        <v>252</v>
      </c>
      <c r="F19" s="187">
        <f>'Aneksi nr.3'!E13</f>
        <v>1</v>
      </c>
      <c r="G19" s="188">
        <f>'Aneksi nr.3'!H13</f>
        <v>1</v>
      </c>
      <c r="H19" s="188">
        <f>'Aneksi nr.3'!K13</f>
        <v>1</v>
      </c>
      <c r="I19" s="188">
        <f>'Aneksi nr.3'!N13</f>
        <v>1</v>
      </c>
      <c r="J19" s="188">
        <f t="shared" si="0"/>
        <v>0</v>
      </c>
      <c r="K19" s="439">
        <f t="shared" si="1"/>
        <v>1</v>
      </c>
    </row>
    <row r="20" spans="1:11" x14ac:dyDescent="0.25">
      <c r="A20" s="2"/>
      <c r="B20" s="440"/>
      <c r="C20" s="192"/>
      <c r="D20" s="193"/>
      <c r="E20" s="186" t="s">
        <v>253</v>
      </c>
      <c r="F20" s="187">
        <f>'Aneksi nr.3'!F13</f>
        <v>200</v>
      </c>
      <c r="G20" s="188">
        <f>'Aneksi nr.3'!I13</f>
        <v>200</v>
      </c>
      <c r="H20" s="188">
        <f>'Aneksi nr.3'!L13</f>
        <v>200</v>
      </c>
      <c r="I20" s="188">
        <f>'Aneksi nr.3'!O13</f>
        <v>200</v>
      </c>
      <c r="J20" s="188">
        <f t="shared" si="0"/>
        <v>0</v>
      </c>
      <c r="K20" s="439">
        <f t="shared" si="1"/>
        <v>1</v>
      </c>
    </row>
    <row r="21" spans="1:11" x14ac:dyDescent="0.25">
      <c r="A21" s="2"/>
      <c r="B21" s="440"/>
      <c r="C21" s="192"/>
      <c r="D21" s="193"/>
      <c r="E21" s="186"/>
      <c r="F21" s="187"/>
      <c r="G21" s="188"/>
      <c r="H21" s="188"/>
      <c r="I21" s="188"/>
      <c r="J21" s="188">
        <f t="shared" si="0"/>
        <v>0</v>
      </c>
      <c r="K21" s="439" t="e">
        <f t="shared" si="1"/>
        <v>#DIV/0!</v>
      </c>
    </row>
    <row r="22" spans="1:11" x14ac:dyDescent="0.25">
      <c r="A22" s="2"/>
      <c r="B22" s="440"/>
      <c r="C22" s="192"/>
      <c r="D22" s="193"/>
      <c r="E22" s="186"/>
      <c r="F22" s="187"/>
      <c r="G22" s="188"/>
      <c r="H22" s="188"/>
      <c r="I22" s="188"/>
      <c r="J22" s="188">
        <f t="shared" si="0"/>
        <v>0</v>
      </c>
      <c r="K22" s="439" t="e">
        <f t="shared" si="1"/>
        <v>#DIV/0!</v>
      </c>
    </row>
    <row r="23" spans="1:11" ht="15.75" thickBot="1" x14ac:dyDescent="0.3">
      <c r="A23" s="2"/>
      <c r="B23" s="441"/>
      <c r="C23" s="442"/>
      <c r="D23" s="443"/>
      <c r="E23" s="444"/>
      <c r="F23" s="445"/>
      <c r="G23" s="446"/>
      <c r="H23" s="446"/>
      <c r="I23" s="446">
        <v>0</v>
      </c>
      <c r="J23" s="446">
        <f t="shared" si="0"/>
        <v>0</v>
      </c>
      <c r="K23" s="447" t="e">
        <f t="shared" si="1"/>
        <v>#DIV/0!</v>
      </c>
    </row>
    <row r="24" spans="1:11" ht="15.75" thickTop="1" x14ac:dyDescent="0.25">
      <c r="A24" s="2"/>
      <c r="B24" s="215"/>
      <c r="C24" s="215"/>
      <c r="D24" s="215"/>
      <c r="E24" s="215"/>
      <c r="F24" s="215"/>
      <c r="G24" s="215"/>
      <c r="H24" s="215"/>
      <c r="I24" s="215"/>
      <c r="J24" s="215"/>
      <c r="K24" s="215"/>
    </row>
    <row r="25" spans="1:11" x14ac:dyDescent="0.25">
      <c r="A25" s="2"/>
      <c r="B25" s="194"/>
      <c r="C25" s="2"/>
      <c r="D25" s="2"/>
      <c r="E25" s="2"/>
      <c r="F25" s="2"/>
      <c r="G25" s="2"/>
      <c r="H25" s="2"/>
      <c r="I25" s="2"/>
      <c r="J25" s="2"/>
      <c r="K25" s="2"/>
    </row>
    <row r="26" spans="1:11" ht="15" customHeight="1" x14ac:dyDescent="0.25">
      <c r="A26" s="2"/>
      <c r="B26" s="2"/>
      <c r="C26" s="282" t="s">
        <v>241</v>
      </c>
      <c r="D26" s="131" t="s">
        <v>33</v>
      </c>
      <c r="E26" s="289" t="str">
        <f>'Aneksi 2.1'!$E$21</f>
        <v>Lefter  THOMARI</v>
      </c>
      <c r="F26" s="289"/>
      <c r="G26" s="285" t="s">
        <v>236</v>
      </c>
      <c r="H26" s="131" t="s">
        <v>33</v>
      </c>
      <c r="I26" s="287" t="s">
        <v>238</v>
      </c>
      <c r="J26" s="287"/>
      <c r="K26" s="287"/>
    </row>
    <row r="27" spans="1:11" ht="44.25" customHeight="1" x14ac:dyDescent="0.25">
      <c r="A27" s="2"/>
      <c r="B27" s="2"/>
      <c r="C27" s="282"/>
      <c r="D27" s="131" t="s">
        <v>34</v>
      </c>
      <c r="E27" s="288"/>
      <c r="F27" s="288"/>
      <c r="G27" s="285"/>
      <c r="H27" s="131" t="s">
        <v>34</v>
      </c>
      <c r="I27" s="288"/>
      <c r="J27" s="288"/>
      <c r="K27" s="288"/>
    </row>
    <row r="28" spans="1:11" ht="15.75" x14ac:dyDescent="0.25">
      <c r="A28" s="2"/>
      <c r="B28" s="2"/>
      <c r="C28" s="282"/>
      <c r="D28" s="131" t="s">
        <v>35</v>
      </c>
      <c r="E28" s="287" t="s">
        <v>224</v>
      </c>
      <c r="F28" s="287"/>
      <c r="G28" s="285"/>
      <c r="H28" s="131" t="s">
        <v>35</v>
      </c>
      <c r="I28" s="287" t="str">
        <f>E28</f>
        <v>15.01.2024</v>
      </c>
      <c r="J28" s="287"/>
      <c r="K28" s="287"/>
    </row>
  </sheetData>
  <mergeCells count="27">
    <mergeCell ref="C26:C28"/>
    <mergeCell ref="G26:G28"/>
    <mergeCell ref="E26:F26"/>
    <mergeCell ref="B13:C13"/>
    <mergeCell ref="D13:K13"/>
    <mergeCell ref="D14:K14"/>
    <mergeCell ref="B24:K24"/>
    <mergeCell ref="I26:K26"/>
    <mergeCell ref="E27:F27"/>
    <mergeCell ref="I27:K27"/>
    <mergeCell ref="E28:F28"/>
    <mergeCell ref="I28:K28"/>
    <mergeCell ref="B1:G1"/>
    <mergeCell ref="C10:K10"/>
    <mergeCell ref="B2:K2"/>
    <mergeCell ref="B3:F3"/>
    <mergeCell ref="C4:D4"/>
    <mergeCell ref="E4:F4"/>
    <mergeCell ref="G4:K4"/>
    <mergeCell ref="C5:D5"/>
    <mergeCell ref="E5:F5"/>
    <mergeCell ref="G5:K5"/>
    <mergeCell ref="C6:K6"/>
    <mergeCell ref="B7:C7"/>
    <mergeCell ref="D7:K7"/>
    <mergeCell ref="B9:C9"/>
    <mergeCell ref="D9:K9"/>
  </mergeCells>
  <pageMargins left="0" right="0" top="0" bottom="0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Aneksi nr.1</vt:lpstr>
      <vt:lpstr>Aneksi nr.1.1 (2)</vt:lpstr>
      <vt:lpstr>Aneksi nr.1.2</vt:lpstr>
      <vt:lpstr>Aneksi nr.2</vt:lpstr>
      <vt:lpstr>Aneksi 2.1</vt:lpstr>
      <vt:lpstr>Aneksi nr.3</vt:lpstr>
      <vt:lpstr>Aneksi nr.3.1</vt:lpstr>
      <vt:lpstr>Aneksi nr.3.2</vt:lpstr>
      <vt:lpstr>Aneksi nr.4</vt:lpstr>
      <vt:lpstr>'Aneksi nr.1'!JR_PAGE_ANCHOR_0_1</vt:lpstr>
      <vt:lpstr>'Aneksi nr.1.1 (2)'!JR_PAGE_ANCHOR_0_1</vt:lpstr>
      <vt:lpstr>'Aneksi nr.1.2'!JR_PAGE_ANCHOR_0_1</vt:lpstr>
      <vt:lpstr>'Aneksi nr.2'!JR_PAGE_ANCHOR_0_1</vt:lpstr>
      <vt:lpstr>'Aneksi nr.3'!JR_PAGE_ANCHOR_0_1</vt:lpstr>
      <vt:lpstr>'Aneksi nr.3.1'!JR_PAGE_ANCHOR_0_1</vt:lpstr>
      <vt:lpstr>'Aneksi nr.3.2'!JR_PAGE_ANCHOR_0_1</vt:lpstr>
      <vt:lpstr>'Aneksi nr.4'!JR_PAGE_ANCHOR_0_1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2023-06-08T07:54:03Z</dcterms:created>
  <dcterms:modified xsi:type="dcterms:W3CDTF">2025-11-06T10:17:14Z</dcterms:modified>
</cp:coreProperties>
</file>