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zmir.onuzi\Desktop\statistika te ndryshme\formati 47 2024\"/>
    </mc:Choice>
  </mc:AlternateContent>
  <bookViews>
    <workbookView xWindow="0" yWindow="0" windowWidth="14355" windowHeight="11895" tabRatio="724" activeTab="2"/>
  </bookViews>
  <sheets>
    <sheet name="CIVIL_CASES" sheetId="6" r:id="rId1"/>
    <sheet name="CESHTJE PENALE" sheetId="1" r:id="rId2"/>
    <sheet name="TOTAL_CASES" sheetId="10" r:id="rId3"/>
    <sheet name="AGE_PEND " sheetId="19" r:id="rId4"/>
  </sheets>
  <calcPr calcId="162913"/>
</workbook>
</file>

<file path=xl/calcChain.xml><?xml version="1.0" encoding="utf-8"?>
<calcChain xmlns="http://schemas.openxmlformats.org/spreadsheetml/2006/main">
  <c r="U21" i="1" l="1"/>
  <c r="L22" i="19" l="1"/>
  <c r="K22" i="19"/>
  <c r="J22" i="19"/>
  <c r="I22" i="19"/>
  <c r="H22" i="19"/>
  <c r="G22" i="19"/>
  <c r="L17" i="19"/>
  <c r="K17" i="19"/>
  <c r="J17" i="19"/>
  <c r="I17" i="19"/>
  <c r="H17" i="19"/>
  <c r="G17" i="19"/>
  <c r="L12" i="19"/>
  <c r="K12" i="19"/>
  <c r="J12" i="19"/>
  <c r="I12" i="19"/>
  <c r="H12" i="19"/>
  <c r="G12" i="19"/>
  <c r="AE26" i="1"/>
  <c r="AC26" i="1"/>
  <c r="L14" i="10" s="1"/>
  <c r="V26" i="1"/>
  <c r="T26" i="1"/>
  <c r="R26" i="1"/>
  <c r="P26" i="1"/>
  <c r="L26" i="1"/>
  <c r="J26" i="1"/>
  <c r="I26" i="1"/>
  <c r="H26" i="1"/>
  <c r="G14" i="10" s="1"/>
  <c r="G26" i="1"/>
  <c r="F14" i="10" s="1"/>
  <c r="AF25" i="1"/>
  <c r="AA25" i="1"/>
  <c r="W25" i="1"/>
  <c r="U25" i="1"/>
  <c r="S25" i="1"/>
  <c r="Q25" i="1"/>
  <c r="O25" i="1"/>
  <c r="N25" i="1" s="1"/>
  <c r="M25" i="1"/>
  <c r="K25" i="1"/>
  <c r="AF24" i="1"/>
  <c r="AA24" i="1"/>
  <c r="W24" i="1"/>
  <c r="U24" i="1"/>
  <c r="S24" i="1"/>
  <c r="Q24" i="1"/>
  <c r="O24" i="1"/>
  <c r="N24" i="1" s="1"/>
  <c r="M24" i="1"/>
  <c r="K24" i="1"/>
  <c r="AF23" i="1"/>
  <c r="AA23" i="1"/>
  <c r="W23" i="1"/>
  <c r="U23" i="1"/>
  <c r="S23" i="1"/>
  <c r="Q23" i="1"/>
  <c r="O23" i="1"/>
  <c r="N23" i="1" s="1"/>
  <c r="M23" i="1"/>
  <c r="K23" i="1"/>
  <c r="AF22" i="1"/>
  <c r="AA22" i="1"/>
  <c r="W22" i="1"/>
  <c r="U22" i="1"/>
  <c r="S22" i="1"/>
  <c r="Q22" i="1"/>
  <c r="O22" i="1"/>
  <c r="N22" i="1" s="1"/>
  <c r="M22" i="1"/>
  <c r="K22" i="1"/>
  <c r="AF21" i="1"/>
  <c r="AA21" i="1"/>
  <c r="W21" i="1"/>
  <c r="S21" i="1"/>
  <c r="Q21" i="1"/>
  <c r="O21" i="1"/>
  <c r="N21" i="1" s="1"/>
  <c r="M21" i="1"/>
  <c r="K21" i="1"/>
  <c r="AF20" i="1"/>
  <c r="AA20" i="1"/>
  <c r="W20" i="1"/>
  <c r="U20" i="1"/>
  <c r="S20" i="1"/>
  <c r="Q20" i="1"/>
  <c r="O20" i="1"/>
  <c r="N20" i="1" s="1"/>
  <c r="M20" i="1"/>
  <c r="K20" i="1"/>
  <c r="AF19" i="1"/>
  <c r="AA19" i="1"/>
  <c r="W19" i="1"/>
  <c r="U19" i="1"/>
  <c r="S19" i="1"/>
  <c r="Q19" i="1"/>
  <c r="O19" i="1"/>
  <c r="N19" i="1" s="1"/>
  <c r="M19" i="1"/>
  <c r="K19" i="1"/>
  <c r="AF18" i="1"/>
  <c r="AA18" i="1"/>
  <c r="W18" i="1"/>
  <c r="U18" i="1"/>
  <c r="S18" i="1"/>
  <c r="Q18" i="1"/>
  <c r="O18" i="1"/>
  <c r="N18" i="1" s="1"/>
  <c r="M18" i="1"/>
  <c r="K18" i="1"/>
  <c r="AF17" i="1"/>
  <c r="AA17" i="1"/>
  <c r="W17" i="1"/>
  <c r="U17" i="1"/>
  <c r="S17" i="1"/>
  <c r="Q17" i="1"/>
  <c r="O17" i="1"/>
  <c r="N17" i="1" s="1"/>
  <c r="M17" i="1"/>
  <c r="K17" i="1"/>
  <c r="AF16" i="1"/>
  <c r="AA16" i="1"/>
  <c r="W16" i="1"/>
  <c r="U16" i="1"/>
  <c r="S16" i="1"/>
  <c r="Q16" i="1"/>
  <c r="O16" i="1"/>
  <c r="N16" i="1" s="1"/>
  <c r="M16" i="1"/>
  <c r="K16" i="1"/>
  <c r="AF15" i="1"/>
  <c r="AA15" i="1"/>
  <c r="W15" i="1"/>
  <c r="U15" i="1"/>
  <c r="S15" i="1"/>
  <c r="Q15" i="1"/>
  <c r="O15" i="1"/>
  <c r="N15" i="1" s="1"/>
  <c r="M15" i="1"/>
  <c r="K15" i="1"/>
  <c r="AF14" i="1"/>
  <c r="AA14" i="1"/>
  <c r="W14" i="1"/>
  <c r="U14" i="1"/>
  <c r="S14" i="1"/>
  <c r="Q14" i="1"/>
  <c r="O14" i="1"/>
  <c r="N14" i="1" s="1"/>
  <c r="M14" i="1"/>
  <c r="K14" i="1"/>
  <c r="AF24" i="6"/>
  <c r="AA24" i="6"/>
  <c r="W24" i="6"/>
  <c r="U24" i="6"/>
  <c r="S24" i="6"/>
  <c r="Q24" i="6"/>
  <c r="O24" i="6"/>
  <c r="N24" i="6" s="1"/>
  <c r="M24" i="6"/>
  <c r="K24" i="6"/>
  <c r="AF23" i="6"/>
  <c r="AA23" i="6"/>
  <c r="W23" i="6"/>
  <c r="U23" i="6"/>
  <c r="S23" i="6"/>
  <c r="Q23" i="6"/>
  <c r="O23" i="6"/>
  <c r="N23" i="6" s="1"/>
  <c r="M23" i="6"/>
  <c r="K23" i="6"/>
  <c r="AF22" i="6"/>
  <c r="AA22" i="6"/>
  <c r="W22" i="6"/>
  <c r="U22" i="6"/>
  <c r="S22" i="6"/>
  <c r="Q22" i="6"/>
  <c r="O22" i="6"/>
  <c r="N22" i="6" s="1"/>
  <c r="M22" i="6"/>
  <c r="K22" i="6"/>
  <c r="AF21" i="6"/>
  <c r="AA21" i="6"/>
  <c r="W21" i="6"/>
  <c r="U21" i="6"/>
  <c r="S21" i="6"/>
  <c r="Q21" i="6"/>
  <c r="O21" i="6"/>
  <c r="N21" i="6" s="1"/>
  <c r="M21" i="6"/>
  <c r="K21" i="6"/>
  <c r="AE20" i="6"/>
  <c r="AC20" i="6"/>
  <c r="V20" i="6"/>
  <c r="T20" i="6"/>
  <c r="R20" i="6"/>
  <c r="P20" i="6"/>
  <c r="L20" i="6"/>
  <c r="J20" i="6"/>
  <c r="I20" i="6"/>
  <c r="H20" i="6"/>
  <c r="G20" i="6"/>
  <c r="AF19" i="6"/>
  <c r="AA19" i="6"/>
  <c r="W19" i="6"/>
  <c r="U19" i="6"/>
  <c r="S19" i="6"/>
  <c r="Q19" i="6"/>
  <c r="O19" i="6"/>
  <c r="N19" i="6" s="1"/>
  <c r="F16" i="19" s="1"/>
  <c r="M19" i="6"/>
  <c r="K19" i="6"/>
  <c r="AF18" i="6"/>
  <c r="AA18" i="6"/>
  <c r="W18" i="6"/>
  <c r="U18" i="6"/>
  <c r="S18" i="6"/>
  <c r="Q18" i="6"/>
  <c r="O18" i="6"/>
  <c r="N18" i="6" s="1"/>
  <c r="F15" i="19" s="1"/>
  <c r="M18" i="6"/>
  <c r="K18" i="6"/>
  <c r="AF17" i="6"/>
  <c r="AA17" i="6"/>
  <c r="W17" i="6"/>
  <c r="U17" i="6"/>
  <c r="S17" i="6"/>
  <c r="Q17" i="6"/>
  <c r="O17" i="6"/>
  <c r="N17" i="6" s="1"/>
  <c r="AD17" i="6" s="1"/>
  <c r="M17" i="6"/>
  <c r="K17" i="6"/>
  <c r="AF16" i="6"/>
  <c r="AA16" i="6"/>
  <c r="W16" i="6"/>
  <c r="U16" i="6"/>
  <c r="S16" i="6"/>
  <c r="Q16" i="6"/>
  <c r="O16" i="6"/>
  <c r="N16" i="6" s="1"/>
  <c r="F14" i="19" s="1"/>
  <c r="M16" i="6"/>
  <c r="K16" i="6"/>
  <c r="AF15" i="6"/>
  <c r="AA15" i="6"/>
  <c r="W15" i="6"/>
  <c r="U15" i="6"/>
  <c r="S15" i="6"/>
  <c r="Q15" i="6"/>
  <c r="O15" i="6"/>
  <c r="N15" i="6" s="1"/>
  <c r="AD15" i="6" s="1"/>
  <c r="M15" i="6"/>
  <c r="K15" i="6"/>
  <c r="AE14" i="6"/>
  <c r="AC14" i="6"/>
  <c r="V14" i="6"/>
  <c r="T14" i="6"/>
  <c r="R14" i="6"/>
  <c r="P14" i="6"/>
  <c r="L14" i="6"/>
  <c r="J14" i="6"/>
  <c r="I14" i="6"/>
  <c r="H14" i="6"/>
  <c r="G14" i="6"/>
  <c r="L21" i="19" l="1"/>
  <c r="L27" i="19" s="1"/>
  <c r="K21" i="19"/>
  <c r="K27" i="19" s="1"/>
  <c r="H14" i="10"/>
  <c r="K14" i="10" s="1"/>
  <c r="G25" i="6"/>
  <c r="F13" i="10" s="1"/>
  <c r="H25" i="6"/>
  <c r="G13" i="10" s="1"/>
  <c r="G15" i="10" s="1"/>
  <c r="E29" i="10" s="1"/>
  <c r="J21" i="19"/>
  <c r="R25" i="6"/>
  <c r="M20" i="6"/>
  <c r="S20" i="6"/>
  <c r="Q20" i="6"/>
  <c r="I25" i="6"/>
  <c r="Q14" i="6"/>
  <c r="S14" i="6"/>
  <c r="L25" i="6"/>
  <c r="J25" i="6"/>
  <c r="AF20" i="6"/>
  <c r="O20" i="6"/>
  <c r="N20" i="6" s="1"/>
  <c r="AB20" i="6" s="1"/>
  <c r="AA20" i="6"/>
  <c r="W14" i="6"/>
  <c r="AF14" i="6"/>
  <c r="U14" i="6"/>
  <c r="AF26" i="1"/>
  <c r="Q26" i="1"/>
  <c r="S26" i="1"/>
  <c r="J14" i="10"/>
  <c r="AA26" i="1"/>
  <c r="K26" i="1"/>
  <c r="M26" i="1"/>
  <c r="U26" i="1"/>
  <c r="W26" i="1"/>
  <c r="F20" i="19"/>
  <c r="AD23" i="6"/>
  <c r="AB23" i="6"/>
  <c r="AB24" i="1"/>
  <c r="AD24" i="1"/>
  <c r="AD16" i="1"/>
  <c r="AB16" i="1"/>
  <c r="AD20" i="1"/>
  <c r="AB20" i="1"/>
  <c r="R15" i="19"/>
  <c r="Q15" i="19"/>
  <c r="P15" i="19"/>
  <c r="O15" i="19"/>
  <c r="N15" i="19"/>
  <c r="M15" i="19"/>
  <c r="AD19" i="1"/>
  <c r="F24" i="19"/>
  <c r="AB19" i="1"/>
  <c r="AD15" i="1"/>
  <c r="AB15" i="1"/>
  <c r="F18" i="19"/>
  <c r="AD21" i="6"/>
  <c r="AB21" i="6"/>
  <c r="AB22" i="1"/>
  <c r="AD22" i="1"/>
  <c r="AB23" i="1"/>
  <c r="AD23" i="1"/>
  <c r="F23" i="19"/>
  <c r="AD14" i="1"/>
  <c r="AB14" i="1"/>
  <c r="AD18" i="1"/>
  <c r="AB18" i="1"/>
  <c r="AD22" i="6"/>
  <c r="AB22" i="6"/>
  <c r="F19" i="19"/>
  <c r="R16" i="19"/>
  <c r="Q16" i="19"/>
  <c r="P16" i="19"/>
  <c r="O16" i="19"/>
  <c r="N16" i="19"/>
  <c r="M16" i="19"/>
  <c r="AD24" i="6"/>
  <c r="AB24" i="6"/>
  <c r="AB25" i="1"/>
  <c r="F26" i="19"/>
  <c r="AD25" i="1"/>
  <c r="N14" i="19"/>
  <c r="M14" i="19"/>
  <c r="R14" i="19"/>
  <c r="Q14" i="19"/>
  <c r="P14" i="19"/>
  <c r="O14" i="19"/>
  <c r="AD17" i="1"/>
  <c r="AB17" i="1"/>
  <c r="AB21" i="1"/>
  <c r="F25" i="19"/>
  <c r="AD21" i="1"/>
  <c r="AA14" i="6"/>
  <c r="AC25" i="6"/>
  <c r="M14" i="6"/>
  <c r="P25" i="6"/>
  <c r="AE25" i="6"/>
  <c r="O14" i="6"/>
  <c r="N14" i="6" s="1"/>
  <c r="AB17" i="6"/>
  <c r="F13" i="19"/>
  <c r="AB15" i="6"/>
  <c r="AD19" i="6"/>
  <c r="K14" i="6"/>
  <c r="AB18" i="6"/>
  <c r="AD16" i="6"/>
  <c r="AD18" i="6"/>
  <c r="N14" i="10"/>
  <c r="AB16" i="6"/>
  <c r="AB19" i="6"/>
  <c r="T25" i="6"/>
  <c r="U20" i="6"/>
  <c r="V25" i="6"/>
  <c r="K20" i="6"/>
  <c r="W20" i="6"/>
  <c r="O26" i="1"/>
  <c r="N26" i="1" s="1"/>
  <c r="I21" i="19"/>
  <c r="G21" i="19"/>
  <c r="H21" i="19"/>
  <c r="J27" i="19" l="1"/>
  <c r="O14" i="10"/>
  <c r="I14" i="10"/>
  <c r="M14" i="10" s="1"/>
  <c r="O25" i="6"/>
  <c r="N25" i="6" s="1"/>
  <c r="AD25" i="6" s="1"/>
  <c r="S25" i="6"/>
  <c r="H13" i="10"/>
  <c r="H15" i="10" s="1"/>
  <c r="W25" i="6"/>
  <c r="AA25" i="6"/>
  <c r="Q25" i="6"/>
  <c r="U25" i="6"/>
  <c r="K25" i="6"/>
  <c r="M25" i="6"/>
  <c r="AD20" i="6"/>
  <c r="F17" i="19"/>
  <c r="AB26" i="1"/>
  <c r="F22" i="19"/>
  <c r="R13" i="19"/>
  <c r="Q13" i="19"/>
  <c r="P13" i="19"/>
  <c r="O13" i="19"/>
  <c r="N13" i="19"/>
  <c r="M13" i="19"/>
  <c r="R26" i="19"/>
  <c r="Q26" i="19"/>
  <c r="P26" i="19"/>
  <c r="O26" i="19"/>
  <c r="N26" i="19"/>
  <c r="M26" i="19"/>
  <c r="F12" i="19"/>
  <c r="AB14" i="6"/>
  <c r="F15" i="10"/>
  <c r="J15" i="10" s="1"/>
  <c r="J13" i="10"/>
  <c r="R18" i="19"/>
  <c r="Q18" i="19"/>
  <c r="P18" i="19"/>
  <c r="O18" i="19"/>
  <c r="N18" i="19"/>
  <c r="M18" i="19"/>
  <c r="R24" i="19"/>
  <c r="Q24" i="19"/>
  <c r="P24" i="19"/>
  <c r="O24" i="19"/>
  <c r="N24" i="19"/>
  <c r="M24" i="19"/>
  <c r="P20" i="19"/>
  <c r="O20" i="19"/>
  <c r="N20" i="19"/>
  <c r="M20" i="19"/>
  <c r="R20" i="19"/>
  <c r="Q20" i="19"/>
  <c r="AD14" i="6"/>
  <c r="N13" i="10"/>
  <c r="AF25" i="6"/>
  <c r="P25" i="19"/>
  <c r="O25" i="19"/>
  <c r="N25" i="19"/>
  <c r="M25" i="19"/>
  <c r="R25" i="19"/>
  <c r="Q25" i="19"/>
  <c r="R19" i="19"/>
  <c r="Q19" i="19"/>
  <c r="P19" i="19"/>
  <c r="O19" i="19"/>
  <c r="N19" i="19"/>
  <c r="M19" i="19"/>
  <c r="AD26" i="1"/>
  <c r="L13" i="10"/>
  <c r="R23" i="19"/>
  <c r="Q23" i="19"/>
  <c r="P23" i="19"/>
  <c r="O23" i="19"/>
  <c r="N23" i="19"/>
  <c r="M23" i="19"/>
  <c r="G27" i="19"/>
  <c r="I27" i="19"/>
  <c r="H27" i="19"/>
  <c r="AB25" i="6" l="1"/>
  <c r="F21" i="19"/>
  <c r="N21" i="19" s="1"/>
  <c r="I13" i="10"/>
  <c r="M13" i="10" s="1"/>
  <c r="K13" i="10"/>
  <c r="R17" i="19"/>
  <c r="O17" i="19"/>
  <c r="N17" i="19"/>
  <c r="M17" i="19"/>
  <c r="P17" i="19"/>
  <c r="Q17" i="19"/>
  <c r="I15" i="10"/>
  <c r="H29" i="10" s="1"/>
  <c r="G29" i="10"/>
  <c r="O13" i="10"/>
  <c r="N15" i="10"/>
  <c r="O15" i="10" s="1"/>
  <c r="K15" i="10"/>
  <c r="F29" i="10"/>
  <c r="O12" i="19"/>
  <c r="M12" i="19"/>
  <c r="N12" i="19"/>
  <c r="R12" i="19"/>
  <c r="P12" i="19"/>
  <c r="Q12" i="19"/>
  <c r="L15" i="10"/>
  <c r="Q22" i="19"/>
  <c r="P22" i="19"/>
  <c r="M22" i="19"/>
  <c r="O22" i="19"/>
  <c r="R22" i="19"/>
  <c r="N22" i="19"/>
  <c r="O21" i="19" l="1"/>
  <c r="Q21" i="19"/>
  <c r="R21" i="19"/>
  <c r="P21" i="19"/>
  <c r="M21" i="19"/>
  <c r="F27" i="19"/>
  <c r="O27" i="19" s="1"/>
  <c r="M15" i="10"/>
  <c r="P27" i="19" l="1"/>
  <c r="R27" i="19"/>
  <c r="M27" i="19"/>
  <c r="N27" i="19"/>
  <c r="Q27" i="19"/>
</calcChain>
</file>

<file path=xl/sharedStrings.xml><?xml version="1.0" encoding="utf-8"?>
<sst xmlns="http://schemas.openxmlformats.org/spreadsheetml/2006/main" count="215" uniqueCount="140">
  <si>
    <r>
      <rPr>
        <b/>
        <sz val="10"/>
        <rFont val="Calibri"/>
        <family val="2"/>
        <scheme val="minor"/>
      </rPr>
      <t>Koha deri në zgjidhjen e çështjes (ditë)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</si>
  <si>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</si>
  <si>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6 - 12 muaj</t>
    </r>
  </si>
  <si>
    <r>
      <rPr>
        <b/>
        <sz val="10"/>
        <rFont val="Calibri"/>
        <family val="2"/>
      </rPr>
      <t>1 - 2 vjet</t>
    </r>
  </si>
  <si>
    <r>
      <rPr>
        <b/>
        <sz val="10"/>
        <rFont val="Calibri"/>
        <family val="2"/>
        <scheme val="minor"/>
      </rPr>
      <t>Kohëzgjatja mesatare (ditë)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</si>
  <si>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</si>
  <si>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</si>
  <si>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KOHËZGJATJA E ÇËSHTJEVE TË GJYKUARA</t>
    </r>
  </si>
  <si>
    <r>
      <rPr>
        <b/>
        <sz val="10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</si>
  <si>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</si>
  <si>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1"/>
        <color theme="1"/>
        <rFont val="Calibri"/>
        <family val="2"/>
        <scheme val="minor"/>
      </rPr>
      <t>STATISTIKAT PËR ÇËSHTJET E GJYKATËS (GJITHSEJ, CIVILE + PENALE)</t>
    </r>
  </si>
  <si>
    <r>
      <rPr>
        <b/>
        <sz val="10"/>
        <rFont val="Calibri"/>
        <family val="2"/>
        <scheme val="minor"/>
      </rPr>
      <t>Lloji i çështjes</t>
    </r>
  </si>
  <si>
    <r>
      <rPr>
        <b/>
        <sz val="11"/>
        <rFont val="Calibri"/>
        <family val="2"/>
        <scheme val="minor"/>
      </rPr>
      <t>STATISTIKAT PËR ÇËSHTJET PENALE SIPAS LLOJIT TË ÇËSHTJES</t>
    </r>
  </si>
  <si>
    <r>
      <rPr>
        <b/>
        <sz val="10"/>
        <color theme="1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</si>
  <si>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</rPr>
      <t>Në pritje të gjykimit në fund të periudhës</t>
    </r>
  </si>
  <si>
    <r>
      <rPr>
        <b/>
        <sz val="10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</si>
  <si>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</si>
  <si>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</si>
  <si>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</si>
  <si>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</si>
  <si>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2 vite</t>
    </r>
  </si>
  <si>
    <r>
      <rPr>
        <b/>
        <sz val="10"/>
        <rFont val="Calibri"/>
        <family val="2"/>
      </rPr>
      <t>&gt; 5 vjet</t>
    </r>
  </si>
  <si>
    <r>
      <rPr>
        <b/>
        <sz val="10"/>
        <color theme="1"/>
        <rFont val="Calibri"/>
        <family val="2"/>
        <scheme val="minor"/>
      </rPr>
      <t>Lloji i çështjes</t>
    </r>
  </si>
  <si>
    <r>
      <rPr>
        <b/>
        <sz val="10"/>
        <color theme="1"/>
        <rFont val="Calibri"/>
        <family val="2"/>
        <scheme val="minor"/>
      </rPr>
      <t xml:space="preserve">Çështje të reja të paraqitura në gjykatë </t>
    </r>
  </si>
  <si>
    <r>
      <rPr>
        <b/>
        <sz val="10"/>
        <color theme="1"/>
        <rFont val="Calibri"/>
        <family val="2"/>
        <scheme val="minor"/>
      </rPr>
      <t xml:space="preserve">Të gjykuara </t>
    </r>
  </si>
  <si>
    <r>
      <rPr>
        <b/>
        <sz val="10"/>
        <color theme="1"/>
        <rFont val="Calibri"/>
        <family val="2"/>
        <scheme val="minor"/>
      </rPr>
      <t xml:space="preserve">Të regjistruara gjithsej </t>
    </r>
  </si>
  <si>
    <r>
      <rPr>
        <b/>
        <sz val="10"/>
        <rFont val="Calibri"/>
        <family val="2"/>
        <scheme val="minor"/>
      </rPr>
      <t xml:space="preserve">Çështje më të vjetra se 2 vjet në fund periudhës </t>
    </r>
  </si>
  <si>
    <r>
      <rPr>
        <b/>
        <sz val="10"/>
        <rFont val="Calibri"/>
        <family val="2"/>
        <scheme val="minor"/>
      </rPr>
      <t xml:space="preserve">% e çështjeve në pritje të gjykimit mbi 2 vjet </t>
    </r>
  </si>
  <si>
    <r>
      <rPr>
        <b/>
        <sz val="11"/>
        <color theme="1"/>
        <rFont val="Calibri"/>
        <family val="2"/>
        <scheme val="minor"/>
      </rPr>
      <t xml:space="preserve">STATISTIKAT PËR NGARKESËN DHE PRODUKTIVITETIN E GJYQTARËVE </t>
    </r>
  </si>
  <si>
    <r>
      <rPr>
        <b/>
        <sz val="10"/>
        <color theme="1"/>
        <rFont val="Calibri"/>
        <family val="2"/>
        <scheme val="minor"/>
      </rPr>
      <t xml:space="preserve">Numri i gjyqtarëve në gjykatë </t>
    </r>
  </si>
  <si>
    <r>
      <rPr>
        <b/>
        <sz val="10"/>
        <color theme="1"/>
        <rFont val="Calibri"/>
        <family val="2"/>
        <scheme val="minor"/>
      </rPr>
      <t>Totali i çështjeve të reja të paraqitura për gjyqtar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</si>
  <si>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</si>
  <si>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1"/>
        <color theme="1"/>
        <rFont val="Calibri"/>
        <family val="2"/>
        <scheme val="minor"/>
      </rPr>
      <t>VJETËRSIA E ÇËSHTJEVE NË PRITJE TË GJYKIMIT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</si>
  <si>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</si>
  <si>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color theme="1"/>
        <rFont val="Calibri"/>
        <family val="2"/>
        <scheme val="minor"/>
      </rPr>
      <t>NUMRI I ÇËSHTJEVE NË PRITJE TË GJYKIMIT</t>
    </r>
  </si>
  <si>
    <r>
      <rPr>
        <b/>
        <sz val="10"/>
        <rFont val="Calibri"/>
        <family val="2"/>
        <scheme val="minor"/>
      </rPr>
      <t>PËRQINDJA E ÇËSHTJEVE NË PRITJE TË GJYKIMIT</t>
    </r>
  </si>
  <si>
    <r>
      <rPr>
        <b/>
        <sz val="10"/>
        <rFont val="Calibri"/>
        <family val="2"/>
        <scheme val="minor"/>
      </rPr>
      <t>Nr.</t>
    </r>
  </si>
  <si>
    <r>
      <rPr>
        <sz val="11"/>
        <color theme="1"/>
        <rFont val="Calibri"/>
        <family val="2"/>
        <scheme val="minor"/>
      </rPr>
      <t>Tabela nr. 2</t>
    </r>
  </si>
  <si>
    <r>
      <rPr>
        <b/>
        <sz val="10"/>
        <color theme="1"/>
        <rFont val="Calibri"/>
        <family val="2"/>
        <scheme val="minor"/>
      </rPr>
      <t>Totali i çështjeve të gjykuara për gjyqtar</t>
    </r>
  </si>
  <si>
    <r>
      <rPr>
        <sz val="11"/>
        <color theme="1"/>
        <rFont val="Calibri"/>
        <family val="2"/>
        <scheme val="minor"/>
      </rPr>
      <t>Tabela nr. 3</t>
    </r>
  </si>
  <si>
    <r>
      <rPr>
        <sz val="11"/>
        <color theme="1"/>
        <rFont val="Calibri"/>
        <family val="2"/>
        <scheme val="minor"/>
      </rPr>
      <t>Tabela nr. 4</t>
    </r>
  </si>
  <si>
    <r>
      <rPr>
        <sz val="11"/>
        <color theme="1"/>
        <rFont val="Calibri"/>
        <family val="2"/>
        <scheme val="minor"/>
      </rPr>
      <t>Tabela nr. 5</t>
    </r>
  </si>
  <si>
    <r>
      <rPr>
        <b/>
        <sz val="10"/>
        <rFont val="Calibri"/>
        <family val="2"/>
        <scheme val="minor"/>
      </rPr>
      <t>% e çështjeve në pritje të gjykimit mbi 2 vjet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</si>
  <si>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</si>
  <si>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</si>
  <si>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</si>
  <si>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</si>
  <si>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</si>
  <si>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</si>
  <si>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</si>
  <si>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</si>
  <si>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0"/>
        <rFont val="Calibri"/>
        <family val="2"/>
        <scheme val="minor"/>
      </rPr>
      <t>Nr.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</si>
  <si>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</si>
  <si>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</si>
  <si>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</si>
  <si>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</si>
  <si>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color theme="1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</si>
  <si>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</si>
  <si>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</si>
  <si>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</si>
  <si>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</si>
  <si>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</si>
  <si>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</si>
  <si>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t>Çështje civile me palë kundërshtare (A.1+A.2+A.3+A.4)</t>
  </si>
  <si>
    <t xml:space="preserve">Të përgjithshme civile me palë kundërshtare </t>
  </si>
  <si>
    <t>Familjare me palë kundërshtare</t>
  </si>
  <si>
    <t xml:space="preserve">Tregtare me palë kundërshtare </t>
  </si>
  <si>
    <t xml:space="preserve">Marrëdhënie pune </t>
  </si>
  <si>
    <t>Çështje civile pa palë kundërshtare (B.1+B.2+B.3)</t>
  </si>
  <si>
    <t>Të përgjithshme civile pa palë kundërshtare</t>
  </si>
  <si>
    <t>Familjare pa palë kundërshtare</t>
  </si>
  <si>
    <t xml:space="preserve">Tregtare pa palë kundërshtare </t>
  </si>
  <si>
    <t>TREGUESIT E EFICENCËS</t>
  </si>
  <si>
    <t>Zgjidhje martese</t>
  </si>
  <si>
    <t>STATISTIKAT PËR ÇËSHTJET CIVILE SIPAS LLOJIT TË ÇËSHTJES</t>
  </si>
  <si>
    <t>Dhuna në familje</t>
  </si>
  <si>
    <t>SEANCAT GJYQËSORE</t>
  </si>
  <si>
    <t>C.</t>
  </si>
  <si>
    <t>C.1</t>
  </si>
  <si>
    <t>C.2</t>
  </si>
  <si>
    <t>C.3</t>
  </si>
  <si>
    <t>D.</t>
  </si>
  <si>
    <t>B.3.1</t>
  </si>
  <si>
    <t>Faliment</t>
  </si>
  <si>
    <t>Numri i seancave gjyqësore</t>
  </si>
  <si>
    <t>Numri i seancave gjyqësore për çështje</t>
  </si>
  <si>
    <t>Vrasje me dashje (Neni 76,77,78,78/a,79, 79/a,79/b,79/c,81,82,83)</t>
  </si>
  <si>
    <t>Vjedhje (neni 139, 140, 141)</t>
  </si>
  <si>
    <t>Kundërvajtje penale</t>
  </si>
  <si>
    <t>Krime të kryera nga ose ndaj të miturve</t>
  </si>
  <si>
    <t>Kundërvjatje penale të kryera nga ose ndaj të miturve</t>
  </si>
  <si>
    <t>Çështje penale administrative</t>
  </si>
  <si>
    <t>Masa sigurimi</t>
  </si>
  <si>
    <t>Lirim me kusht</t>
  </si>
  <si>
    <t>Ekstradime</t>
  </si>
  <si>
    <t xml:space="preserve">ADMINISTRIMI I ÇËSHTJEVE </t>
  </si>
  <si>
    <t xml:space="preserve">Familjare me palë kundërshtare </t>
  </si>
  <si>
    <t xml:space="preserve">B. </t>
  </si>
  <si>
    <t>B.1</t>
  </si>
  <si>
    <t>B.2</t>
  </si>
  <si>
    <t>B.3</t>
  </si>
  <si>
    <t xml:space="preserve">Të përgjithshme civile pa palë kundërshtare </t>
  </si>
  <si>
    <t>Tregtare pa palë kundërshtare</t>
  </si>
  <si>
    <t xml:space="preserve">Krime </t>
  </si>
  <si>
    <t>SEANCAT ËGJIMORE</t>
  </si>
  <si>
    <t>Civile gjithsej (A+B)</t>
  </si>
  <si>
    <t>D.1</t>
  </si>
  <si>
    <t>D.2</t>
  </si>
  <si>
    <t>E.</t>
  </si>
  <si>
    <t>GJITHSEJ (C+D)</t>
  </si>
  <si>
    <t xml:space="preserve">Çështje civile me palë kundërshtare (A.1+A.2+A.3+A.4) </t>
  </si>
  <si>
    <t>A.</t>
  </si>
  <si>
    <t>Çështje të gjykuara gjithsej</t>
  </si>
  <si>
    <t>KOHËZGJATJA E ÇËSHTJEVE TË GJYKUARA</t>
  </si>
  <si>
    <t>TREGUESIT E EFIÇENCËS</t>
  </si>
  <si>
    <t>GJITHSEJ (A+B)</t>
  </si>
  <si>
    <t>Tabela nr. 1</t>
  </si>
  <si>
    <t>D.3</t>
  </si>
  <si>
    <t>A.1</t>
  </si>
  <si>
    <t>A.2</t>
  </si>
  <si>
    <t>A.3</t>
  </si>
  <si>
    <t>A.4</t>
  </si>
  <si>
    <t>A.2.</t>
  </si>
  <si>
    <t>A.2.1</t>
  </si>
  <si>
    <t>B.</t>
  </si>
  <si>
    <t>ÇËSHTJE CIVILE GJITHSEJ (A+B)</t>
  </si>
  <si>
    <t>Krime</t>
  </si>
  <si>
    <t>Çështje civile</t>
  </si>
  <si>
    <t>Çështje penale</t>
  </si>
  <si>
    <t>Çështje të ligjit Antimafia</t>
  </si>
  <si>
    <t>Totali i çështjeve për gjyqtar</t>
  </si>
  <si>
    <t>Totali i   çështjeve të mbartura për gjyqtar</t>
  </si>
  <si>
    <t>ÇËSHTJE PENALE GJITHSEJ (A+B+C+D)</t>
  </si>
  <si>
    <t>D.4</t>
  </si>
  <si>
    <t>Çështje penale (D.1+D.2+D.3+D.4)</t>
  </si>
  <si>
    <t xml:space="preserve">Civile të përgjithshme civile me palë kundërshtare </t>
  </si>
  <si>
    <t>Norma e likuidimit të çështjeve (%)</t>
  </si>
  <si>
    <t>GJYKATA KUKES           PERIUDHA E REFERENCËS: NGA 01.01.2024 DERI NË 31.12.2024</t>
  </si>
  <si>
    <t>GJYKATA KUKES        PERIUDHA E REFERENCËS: NGA 01.01.2024 DERI NË 31.12.2024</t>
  </si>
  <si>
    <t>GJYKATA KUKES          PERIUDHA E REFERENCËS: NGA 01.01.2024 DERI NË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</si>
</sst>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" fillId="0" borderId="0" xfId="0" applyFont="1"/>
    <xf numFmtId="0" fontId="2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vertical="center"/>
    </xf>
    <xf numFmtId="1" fontId="9" fillId="0" borderId="3" xfId="0" applyNumberFormat="1" applyFont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" fontId="9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" fontId="10" fillId="5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1" fontId="10" fillId="5" borderId="3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1" fontId="0" fillId="0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vertical="center"/>
    </xf>
    <xf numFmtId="1" fontId="10" fillId="5" borderId="1" xfId="0" applyNumberFormat="1" applyFont="1" applyFill="1" applyBorder="1" applyAlignment="1" applyProtection="1">
      <alignment vertical="center"/>
    </xf>
    <xf numFmtId="1" fontId="9" fillId="4" borderId="1" xfId="0" applyNumberFormat="1" applyFont="1" applyFill="1" applyBorder="1" applyAlignment="1" applyProtection="1">
      <alignment vertical="center"/>
    </xf>
    <xf numFmtId="1" fontId="9" fillId="2" borderId="1" xfId="0" applyNumberFormat="1" applyFont="1" applyFill="1" applyBorder="1" applyAlignment="1" applyProtection="1">
      <alignment vertical="center"/>
    </xf>
    <xf numFmtId="1" fontId="10" fillId="0" borderId="1" xfId="0" applyNumberFormat="1" applyFont="1" applyBorder="1" applyAlignment="1" applyProtection="1">
      <alignment vertical="center"/>
    </xf>
    <xf numFmtId="1" fontId="10" fillId="0" borderId="1" xfId="0" applyNumberFormat="1" applyFont="1" applyFill="1" applyBorder="1" applyAlignment="1" applyProtection="1">
      <alignment vertical="center"/>
    </xf>
    <xf numFmtId="1" fontId="9" fillId="0" borderId="1" xfId="0" applyNumberFormat="1" applyFont="1" applyFill="1" applyBorder="1" applyAlignment="1" applyProtection="1">
      <alignment vertical="center"/>
    </xf>
    <xf numFmtId="1" fontId="3" fillId="4" borderId="1" xfId="0" applyNumberFormat="1" applyFont="1" applyFill="1" applyBorder="1" applyAlignment="1">
      <alignment vertical="center"/>
    </xf>
    <xf numFmtId="1" fontId="10" fillId="4" borderId="1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1" fontId="0" fillId="0" borderId="0" xfId="0" applyNumberFormat="1"/>
    <xf numFmtId="164" fontId="3" fillId="0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1" fontId="2" fillId="5" borderId="1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2:AH32"/>
  <sheetViews>
    <sheetView zoomScale="80" zoomScaleNormal="80" workbookViewId="0">
      <pane xSplit="6" topLeftCell="I1" activePane="topRight" state="frozen"/>
      <selection activeCell="A4" sqref="A4"/>
      <selection pane="topRight" activeCell="Q37" sqref="Q37"/>
    </sheetView>
  </sheetViews>
  <sheetFormatPr defaultRowHeight="15" x14ac:dyDescent="0.25"/>
  <cols>
    <col min="2" max="2" width="5.7109375" customWidth="1"/>
    <col min="3" max="6" width="8.28515625" customWidth="1"/>
    <col min="7" max="10" width="10.28515625" customWidth="1"/>
    <col min="11" max="11" width="9" customWidth="1"/>
    <col min="12" max="12" width="10.85546875" customWidth="1"/>
    <col min="13" max="13" width="9.5703125" customWidth="1"/>
    <col min="14" max="16" width="10.28515625" customWidth="1"/>
    <col min="17" max="17" width="7.85546875" customWidth="1"/>
    <col min="18" max="18" width="10.28515625" customWidth="1"/>
    <col min="19" max="19" width="7.7109375" customWidth="1"/>
    <col min="20" max="20" width="10.28515625" customWidth="1"/>
    <col min="21" max="21" width="7.28515625" customWidth="1"/>
    <col min="22" max="22" width="10.42578125" customWidth="1"/>
    <col min="23" max="23" width="6.7109375" customWidth="1"/>
    <col min="24" max="25" width="10.42578125" customWidth="1"/>
    <col min="26" max="32" width="10.28515625" customWidth="1"/>
  </cols>
  <sheetData>
    <row r="2" spans="2:34" ht="15" customHeight="1" x14ac:dyDescent="0.25">
      <c r="B2" s="96" t="s">
        <v>138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4"/>
      <c r="AG2" s="2"/>
    </row>
    <row r="3" spans="2:34" ht="15" customHeight="1" x14ac:dyDescent="0.2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"/>
    </row>
    <row r="4" spans="2:34" ht="15" customHeight="1" x14ac:dyDescent="0.25">
      <c r="B4" s="99" t="s">
        <v>74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1"/>
    </row>
    <row r="5" spans="2:34" ht="15" customHeight="1" x14ac:dyDescent="0.25"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</row>
    <row r="6" spans="2:34" ht="15" customHeight="1" x14ac:dyDescent="0.25">
      <c r="B6" s="87"/>
      <c r="C6" s="90" t="s">
        <v>11</v>
      </c>
      <c r="D6" s="117"/>
      <c r="E6" s="117"/>
      <c r="F6" s="91"/>
      <c r="G6" s="90" t="s">
        <v>43</v>
      </c>
      <c r="H6" s="105"/>
      <c r="I6" s="105"/>
      <c r="J6" s="105"/>
      <c r="K6" s="105"/>
      <c r="L6" s="105"/>
      <c r="M6" s="105"/>
      <c r="N6" s="105"/>
      <c r="O6" s="105"/>
      <c r="P6" s="106" t="s">
        <v>7</v>
      </c>
      <c r="Q6" s="106"/>
      <c r="R6" s="106"/>
      <c r="S6" s="107"/>
      <c r="T6" s="107"/>
      <c r="U6" s="107"/>
      <c r="V6" s="107"/>
      <c r="W6" s="107"/>
      <c r="X6" s="107"/>
      <c r="Y6" s="107"/>
      <c r="Z6" s="107"/>
      <c r="AA6" s="106" t="s">
        <v>72</v>
      </c>
      <c r="AB6" s="106"/>
      <c r="AC6" s="106"/>
      <c r="AD6" s="106"/>
      <c r="AE6" s="106" t="s">
        <v>76</v>
      </c>
      <c r="AF6" s="106"/>
    </row>
    <row r="7" spans="2:34" ht="15" customHeight="1" x14ac:dyDescent="0.25">
      <c r="B7" s="88"/>
      <c r="C7" s="92"/>
      <c r="D7" s="120"/>
      <c r="E7" s="120"/>
      <c r="F7" s="93"/>
      <c r="G7" s="106" t="s">
        <v>44</v>
      </c>
      <c r="H7" s="106" t="s">
        <v>8</v>
      </c>
      <c r="I7" s="90" t="s">
        <v>6</v>
      </c>
      <c r="J7" s="117"/>
      <c r="K7" s="117"/>
      <c r="L7" s="117"/>
      <c r="M7" s="118"/>
      <c r="N7" s="106" t="s">
        <v>45</v>
      </c>
      <c r="O7" s="106" t="s">
        <v>15</v>
      </c>
      <c r="P7" s="108" t="s">
        <v>1</v>
      </c>
      <c r="Q7" s="109"/>
      <c r="R7" s="108" t="s">
        <v>2</v>
      </c>
      <c r="S7" s="109"/>
      <c r="T7" s="108" t="s">
        <v>3</v>
      </c>
      <c r="U7" s="109"/>
      <c r="V7" s="108" t="s">
        <v>20</v>
      </c>
      <c r="W7" s="109"/>
      <c r="X7" s="106" t="s">
        <v>4</v>
      </c>
      <c r="Y7" s="116"/>
      <c r="Z7" s="116"/>
      <c r="AA7" s="87" t="s">
        <v>46</v>
      </c>
      <c r="AB7" s="87" t="s">
        <v>0</v>
      </c>
      <c r="AC7" s="87" t="s">
        <v>26</v>
      </c>
      <c r="AD7" s="87" t="s">
        <v>27</v>
      </c>
      <c r="AE7" s="106" t="s">
        <v>84</v>
      </c>
      <c r="AF7" s="106" t="s">
        <v>85</v>
      </c>
    </row>
    <row r="8" spans="2:34" x14ac:dyDescent="0.25">
      <c r="B8" s="88"/>
      <c r="C8" s="92"/>
      <c r="D8" s="120"/>
      <c r="E8" s="120"/>
      <c r="F8" s="93"/>
      <c r="G8" s="106"/>
      <c r="H8" s="106"/>
      <c r="I8" s="94"/>
      <c r="J8" s="119"/>
      <c r="K8" s="119"/>
      <c r="L8" s="119"/>
      <c r="M8" s="113"/>
      <c r="N8" s="106"/>
      <c r="O8" s="106"/>
      <c r="P8" s="110"/>
      <c r="Q8" s="111"/>
      <c r="R8" s="110"/>
      <c r="S8" s="111"/>
      <c r="T8" s="110"/>
      <c r="U8" s="111"/>
      <c r="V8" s="110"/>
      <c r="W8" s="111"/>
      <c r="X8" s="116"/>
      <c r="Y8" s="116"/>
      <c r="Z8" s="116"/>
      <c r="AA8" s="88"/>
      <c r="AB8" s="88"/>
      <c r="AC8" s="88"/>
      <c r="AD8" s="88"/>
      <c r="AE8" s="106"/>
      <c r="AF8" s="106"/>
    </row>
    <row r="9" spans="2:34" ht="15" customHeight="1" x14ac:dyDescent="0.25">
      <c r="B9" s="88"/>
      <c r="C9" s="92"/>
      <c r="D9" s="120"/>
      <c r="E9" s="120"/>
      <c r="F9" s="93"/>
      <c r="G9" s="106"/>
      <c r="H9" s="106"/>
      <c r="I9" s="106" t="s">
        <v>112</v>
      </c>
      <c r="J9" s="90" t="s">
        <v>31</v>
      </c>
      <c r="K9" s="91"/>
      <c r="L9" s="90" t="s">
        <v>33</v>
      </c>
      <c r="M9" s="91"/>
      <c r="N9" s="106"/>
      <c r="O9" s="106"/>
      <c r="P9" s="110"/>
      <c r="Q9" s="111"/>
      <c r="R9" s="110"/>
      <c r="S9" s="111"/>
      <c r="T9" s="110"/>
      <c r="U9" s="111"/>
      <c r="V9" s="110"/>
      <c r="W9" s="111"/>
      <c r="X9" s="106" t="s">
        <v>9</v>
      </c>
      <c r="Y9" s="106" t="s">
        <v>31</v>
      </c>
      <c r="Z9" s="87" t="s">
        <v>33</v>
      </c>
      <c r="AA9" s="88"/>
      <c r="AB9" s="88"/>
      <c r="AC9" s="88"/>
      <c r="AD9" s="88"/>
      <c r="AE9" s="106"/>
      <c r="AF9" s="106"/>
    </row>
    <row r="10" spans="2:34" x14ac:dyDescent="0.25">
      <c r="B10" s="88"/>
      <c r="C10" s="92"/>
      <c r="D10" s="120"/>
      <c r="E10" s="120"/>
      <c r="F10" s="93"/>
      <c r="G10" s="106"/>
      <c r="H10" s="106"/>
      <c r="I10" s="106"/>
      <c r="J10" s="92"/>
      <c r="K10" s="93"/>
      <c r="L10" s="92"/>
      <c r="M10" s="93"/>
      <c r="N10" s="106"/>
      <c r="O10" s="106"/>
      <c r="P10" s="110"/>
      <c r="Q10" s="111"/>
      <c r="R10" s="110"/>
      <c r="S10" s="111"/>
      <c r="T10" s="110"/>
      <c r="U10" s="111"/>
      <c r="V10" s="110"/>
      <c r="W10" s="111"/>
      <c r="X10" s="106"/>
      <c r="Y10" s="106"/>
      <c r="Z10" s="88"/>
      <c r="AA10" s="88"/>
      <c r="AB10" s="88"/>
      <c r="AC10" s="88"/>
      <c r="AD10" s="88"/>
      <c r="AE10" s="106"/>
      <c r="AF10" s="106"/>
    </row>
    <row r="11" spans="2:34" x14ac:dyDescent="0.25">
      <c r="B11" s="88"/>
      <c r="C11" s="92"/>
      <c r="D11" s="120"/>
      <c r="E11" s="120"/>
      <c r="F11" s="93"/>
      <c r="G11" s="106"/>
      <c r="H11" s="106"/>
      <c r="I11" s="106"/>
      <c r="J11" s="94"/>
      <c r="K11" s="95"/>
      <c r="L11" s="94"/>
      <c r="M11" s="95"/>
      <c r="N11" s="106"/>
      <c r="O11" s="106"/>
      <c r="P11" s="112"/>
      <c r="Q11" s="113"/>
      <c r="R11" s="112"/>
      <c r="S11" s="113"/>
      <c r="T11" s="112"/>
      <c r="U11" s="113"/>
      <c r="V11" s="112"/>
      <c r="W11" s="113"/>
      <c r="X11" s="106"/>
      <c r="Y11" s="106"/>
      <c r="Z11" s="88"/>
      <c r="AA11" s="88"/>
      <c r="AB11" s="88"/>
      <c r="AC11" s="88"/>
      <c r="AD11" s="88"/>
      <c r="AE11" s="106"/>
      <c r="AF11" s="106"/>
    </row>
    <row r="12" spans="2:34" x14ac:dyDescent="0.25">
      <c r="B12" s="88"/>
      <c r="C12" s="92"/>
      <c r="D12" s="120"/>
      <c r="E12" s="120"/>
      <c r="F12" s="93"/>
      <c r="G12" s="106"/>
      <c r="H12" s="106"/>
      <c r="I12" s="106"/>
      <c r="J12" s="22" t="s">
        <v>36</v>
      </c>
      <c r="K12" s="21" t="s">
        <v>5</v>
      </c>
      <c r="L12" s="22" t="s">
        <v>36</v>
      </c>
      <c r="M12" s="21" t="s">
        <v>5</v>
      </c>
      <c r="N12" s="106"/>
      <c r="O12" s="106"/>
      <c r="P12" s="22" t="s">
        <v>36</v>
      </c>
      <c r="Q12" s="21" t="s">
        <v>5</v>
      </c>
      <c r="R12" s="22" t="s">
        <v>36</v>
      </c>
      <c r="S12" s="21" t="s">
        <v>5</v>
      </c>
      <c r="T12" s="22" t="s">
        <v>36</v>
      </c>
      <c r="U12" s="21" t="s">
        <v>5</v>
      </c>
      <c r="V12" s="22" t="s">
        <v>36</v>
      </c>
      <c r="W12" s="21" t="s">
        <v>5</v>
      </c>
      <c r="X12" s="87"/>
      <c r="Y12" s="87"/>
      <c r="Z12" s="88"/>
      <c r="AA12" s="88"/>
      <c r="AB12" s="88"/>
      <c r="AC12" s="88"/>
      <c r="AD12" s="88"/>
      <c r="AE12" s="87"/>
      <c r="AF12" s="106"/>
    </row>
    <row r="13" spans="2:34" x14ac:dyDescent="0.25">
      <c r="B13" s="89"/>
      <c r="C13" s="121"/>
      <c r="D13" s="122"/>
      <c r="E13" s="122"/>
      <c r="F13" s="123"/>
      <c r="G13" s="21">
        <v>1</v>
      </c>
      <c r="H13" s="21">
        <v>2</v>
      </c>
      <c r="I13" s="21">
        <v>3</v>
      </c>
      <c r="J13" s="21">
        <v>4</v>
      </c>
      <c r="K13" s="21">
        <v>5</v>
      </c>
      <c r="L13" s="21">
        <v>6</v>
      </c>
      <c r="M13" s="21">
        <v>7</v>
      </c>
      <c r="N13" s="26">
        <v>8</v>
      </c>
      <c r="O13" s="21">
        <v>9</v>
      </c>
      <c r="P13" s="21">
        <v>10</v>
      </c>
      <c r="Q13" s="21">
        <v>11</v>
      </c>
      <c r="R13" s="21">
        <v>12</v>
      </c>
      <c r="S13" s="21">
        <v>13</v>
      </c>
      <c r="T13" s="21">
        <v>14</v>
      </c>
      <c r="U13" s="21">
        <v>15</v>
      </c>
      <c r="V13" s="21">
        <v>16</v>
      </c>
      <c r="W13" s="21">
        <v>17</v>
      </c>
      <c r="X13" s="21">
        <v>18</v>
      </c>
      <c r="Y13" s="21">
        <v>19</v>
      </c>
      <c r="Z13" s="21">
        <v>20</v>
      </c>
      <c r="AA13" s="21">
        <v>21</v>
      </c>
      <c r="AB13" s="21">
        <v>22</v>
      </c>
      <c r="AC13" s="21">
        <v>23</v>
      </c>
      <c r="AD13" s="21">
        <v>24</v>
      </c>
      <c r="AE13" s="21">
        <v>25</v>
      </c>
      <c r="AF13" s="21">
        <v>26</v>
      </c>
    </row>
    <row r="14" spans="2:34" s="57" customFormat="1" ht="30" customHeight="1" x14ac:dyDescent="0.25">
      <c r="B14" s="14" t="s">
        <v>111</v>
      </c>
      <c r="C14" s="114" t="s">
        <v>110</v>
      </c>
      <c r="D14" s="114"/>
      <c r="E14" s="114"/>
      <c r="F14" s="114"/>
      <c r="G14" s="27">
        <f>G15+G16+G18+G19</f>
        <v>152</v>
      </c>
      <c r="H14" s="27">
        <f>H15+H16+H18+H19</f>
        <v>247</v>
      </c>
      <c r="I14" s="27">
        <f>I15+I16+I18+I19</f>
        <v>243</v>
      </c>
      <c r="J14" s="27">
        <f>J15+J16+J18+J19</f>
        <v>162</v>
      </c>
      <c r="K14" s="65">
        <f t="shared" ref="K14" si="0">J14/I14*100</f>
        <v>66.666666666666657</v>
      </c>
      <c r="L14" s="27">
        <f>L15+L16+L18+L19</f>
        <v>81</v>
      </c>
      <c r="M14" s="27">
        <f>L14/I14*100</f>
        <v>33.333333333333329</v>
      </c>
      <c r="N14" s="27">
        <f>O14-I14</f>
        <v>156</v>
      </c>
      <c r="O14" s="27">
        <f t="shared" ref="O14:O25" si="1">G14+H14</f>
        <v>399</v>
      </c>
      <c r="P14" s="27">
        <f>P15+P16+P18+P19</f>
        <v>134</v>
      </c>
      <c r="Q14" s="27">
        <f>P14/I14*100</f>
        <v>55.144032921810705</v>
      </c>
      <c r="R14" s="27">
        <f>R15+R16+R18+R19</f>
        <v>77</v>
      </c>
      <c r="S14" s="27">
        <f>R14/I14*100</f>
        <v>31.68724279835391</v>
      </c>
      <c r="T14" s="27">
        <f>T15+T16+T18+T19</f>
        <v>25</v>
      </c>
      <c r="U14" s="27">
        <f>T14/I14*100</f>
        <v>10.2880658436214</v>
      </c>
      <c r="V14" s="27">
        <f>V15+V16+V18+V19</f>
        <v>7</v>
      </c>
      <c r="W14" s="27">
        <f>V14/I14*100</f>
        <v>2.880658436213992</v>
      </c>
      <c r="X14" s="49">
        <v>198.1</v>
      </c>
      <c r="Y14" s="49">
        <v>191.1</v>
      </c>
      <c r="Z14" s="49">
        <v>212</v>
      </c>
      <c r="AA14" s="27">
        <f>I14/H14*100</f>
        <v>98.380566801619423</v>
      </c>
      <c r="AB14" s="27">
        <f>N14/I14*365</f>
        <v>234.32098765432099</v>
      </c>
      <c r="AC14" s="27">
        <f>AC15+AC16+AC18+AC19</f>
        <v>16</v>
      </c>
      <c r="AD14" s="27">
        <f t="shared" ref="AD14:AD24" si="2">AC14/N14*100</f>
        <v>10.256410256410255</v>
      </c>
      <c r="AE14" s="27">
        <f>AE15+AE16+AE18+AE19</f>
        <v>0</v>
      </c>
      <c r="AF14" s="27">
        <f t="shared" ref="AF14:AF25" si="3">AE14/I14</f>
        <v>0</v>
      </c>
      <c r="AG14" s="84"/>
      <c r="AH14" s="84"/>
    </row>
    <row r="15" spans="2:34" s="57" customFormat="1" ht="39" customHeight="1" x14ac:dyDescent="0.25">
      <c r="B15" s="23" t="s">
        <v>118</v>
      </c>
      <c r="C15" s="115" t="s">
        <v>135</v>
      </c>
      <c r="D15" s="115"/>
      <c r="E15" s="115"/>
      <c r="F15" s="115"/>
      <c r="G15" s="47">
        <v>62</v>
      </c>
      <c r="H15" s="47">
        <v>69</v>
      </c>
      <c r="I15" s="47">
        <v>66</v>
      </c>
      <c r="J15" s="47">
        <v>28</v>
      </c>
      <c r="K15" s="71">
        <f>J15/I15*100</f>
        <v>42.424242424242422</v>
      </c>
      <c r="L15" s="47">
        <v>38</v>
      </c>
      <c r="M15" s="28">
        <f t="shared" ref="M15:M25" si="4">L15/I15*100</f>
        <v>57.575757575757578</v>
      </c>
      <c r="N15" s="28">
        <f t="shared" ref="N15:N25" si="5">O15-I15</f>
        <v>65</v>
      </c>
      <c r="O15" s="28">
        <f>G15+H15</f>
        <v>131</v>
      </c>
      <c r="P15" s="47">
        <v>24</v>
      </c>
      <c r="Q15" s="28">
        <f t="shared" ref="Q15:Q25" si="6">P15/I15*100</f>
        <v>36.363636363636367</v>
      </c>
      <c r="R15" s="47">
        <v>22</v>
      </c>
      <c r="S15" s="28">
        <f t="shared" ref="S15:S25" si="7">R15/I15*100</f>
        <v>33.333333333333329</v>
      </c>
      <c r="T15" s="47">
        <v>15</v>
      </c>
      <c r="U15" s="28">
        <f t="shared" ref="U15:U25" si="8">T15/I15*100</f>
        <v>22.727272727272727</v>
      </c>
      <c r="V15" s="47">
        <v>5</v>
      </c>
      <c r="W15" s="28">
        <f t="shared" ref="W15:W25" si="9">V15/I15*100</f>
        <v>7.5757575757575761</v>
      </c>
      <c r="X15" s="49">
        <v>309</v>
      </c>
      <c r="Y15" s="49">
        <v>370</v>
      </c>
      <c r="Z15" s="49">
        <v>264</v>
      </c>
      <c r="AA15" s="28">
        <f t="shared" ref="AA15:AA25" si="10">I15/H15*100</f>
        <v>95.652173913043484</v>
      </c>
      <c r="AB15" s="28">
        <f t="shared" ref="AB15:AB25" si="11">N15/I15*365</f>
        <v>359.469696969697</v>
      </c>
      <c r="AC15" s="47">
        <v>14</v>
      </c>
      <c r="AD15" s="28">
        <f t="shared" si="2"/>
        <v>21.53846153846154</v>
      </c>
      <c r="AE15" s="47">
        <v>0</v>
      </c>
      <c r="AF15" s="28">
        <f t="shared" si="3"/>
        <v>0</v>
      </c>
      <c r="AG15" s="84"/>
      <c r="AH15" s="84"/>
    </row>
    <row r="16" spans="2:34" s="57" customFormat="1" ht="21.95" customHeight="1" x14ac:dyDescent="0.25">
      <c r="B16" s="23" t="s">
        <v>122</v>
      </c>
      <c r="C16" s="115" t="s">
        <v>65</v>
      </c>
      <c r="D16" s="115"/>
      <c r="E16" s="115"/>
      <c r="F16" s="115"/>
      <c r="G16" s="47">
        <v>55</v>
      </c>
      <c r="H16" s="47">
        <v>160</v>
      </c>
      <c r="I16" s="47">
        <v>136</v>
      </c>
      <c r="J16" s="47">
        <v>102</v>
      </c>
      <c r="K16" s="71">
        <f>J16/I16*100</f>
        <v>75</v>
      </c>
      <c r="L16" s="47">
        <v>34</v>
      </c>
      <c r="M16" s="28">
        <f t="shared" si="4"/>
        <v>25</v>
      </c>
      <c r="N16" s="28">
        <f t="shared" si="5"/>
        <v>79</v>
      </c>
      <c r="O16" s="28">
        <f>G16+H16</f>
        <v>215</v>
      </c>
      <c r="P16" s="47">
        <v>91</v>
      </c>
      <c r="Q16" s="28">
        <f t="shared" si="6"/>
        <v>66.911764705882348</v>
      </c>
      <c r="R16" s="47">
        <v>37</v>
      </c>
      <c r="S16" s="28">
        <f t="shared" si="7"/>
        <v>27.205882352941174</v>
      </c>
      <c r="T16" s="47">
        <v>6</v>
      </c>
      <c r="U16" s="28">
        <f t="shared" si="8"/>
        <v>4.4117647058823533</v>
      </c>
      <c r="V16" s="47">
        <v>2</v>
      </c>
      <c r="W16" s="28">
        <f t="shared" si="9"/>
        <v>1.4705882352941175</v>
      </c>
      <c r="X16" s="47">
        <v>142</v>
      </c>
      <c r="Y16" s="47">
        <v>133.30000000000001</v>
      </c>
      <c r="Z16" s="47">
        <v>169.7</v>
      </c>
      <c r="AA16" s="28">
        <f t="shared" si="10"/>
        <v>85</v>
      </c>
      <c r="AB16" s="28">
        <f t="shared" si="11"/>
        <v>212.02205882352942</v>
      </c>
      <c r="AC16" s="47">
        <v>2</v>
      </c>
      <c r="AD16" s="28">
        <f t="shared" si="2"/>
        <v>2.5316455696202533</v>
      </c>
      <c r="AE16" s="47">
        <v>0</v>
      </c>
      <c r="AF16" s="28">
        <f t="shared" si="3"/>
        <v>0</v>
      </c>
      <c r="AG16" s="84"/>
      <c r="AH16" s="84"/>
    </row>
    <row r="17" spans="1:34" s="58" customFormat="1" ht="21.95" customHeight="1" x14ac:dyDescent="0.25">
      <c r="B17" s="11" t="s">
        <v>123</v>
      </c>
      <c r="C17" s="124" t="s">
        <v>73</v>
      </c>
      <c r="D17" s="124"/>
      <c r="E17" s="124"/>
      <c r="F17" s="124"/>
      <c r="G17" s="48">
        <v>49</v>
      </c>
      <c r="H17" s="48">
        <v>100</v>
      </c>
      <c r="I17" s="48">
        <v>80</v>
      </c>
      <c r="J17" s="48">
        <v>53</v>
      </c>
      <c r="K17" s="70">
        <f>J17/I17*100</f>
        <v>66.25</v>
      </c>
      <c r="L17" s="48">
        <v>27</v>
      </c>
      <c r="M17" s="29">
        <f t="shared" si="4"/>
        <v>33.75</v>
      </c>
      <c r="N17" s="29">
        <f t="shared" si="5"/>
        <v>69</v>
      </c>
      <c r="O17" s="29">
        <f>G17+H17</f>
        <v>149</v>
      </c>
      <c r="P17" s="48">
        <v>44</v>
      </c>
      <c r="Q17" s="29">
        <f t="shared" si="6"/>
        <v>55.000000000000007</v>
      </c>
      <c r="R17" s="48">
        <v>30</v>
      </c>
      <c r="S17" s="29">
        <f t="shared" si="7"/>
        <v>37.5</v>
      </c>
      <c r="T17" s="48">
        <v>5</v>
      </c>
      <c r="U17" s="29">
        <f t="shared" si="8"/>
        <v>6.25</v>
      </c>
      <c r="V17" s="48">
        <v>1</v>
      </c>
      <c r="W17" s="29">
        <f t="shared" si="9"/>
        <v>1.25</v>
      </c>
      <c r="X17" s="48">
        <v>184.8</v>
      </c>
      <c r="Y17" s="48">
        <v>188.3</v>
      </c>
      <c r="Z17" s="48">
        <v>177.9</v>
      </c>
      <c r="AA17" s="29">
        <f t="shared" si="10"/>
        <v>80</v>
      </c>
      <c r="AB17" s="29">
        <f t="shared" si="11"/>
        <v>314.8125</v>
      </c>
      <c r="AC17" s="48">
        <v>0</v>
      </c>
      <c r="AD17" s="29">
        <f t="shared" si="2"/>
        <v>0</v>
      </c>
      <c r="AE17" s="47">
        <v>0</v>
      </c>
      <c r="AF17" s="29">
        <f t="shared" si="3"/>
        <v>0</v>
      </c>
      <c r="AG17" s="84"/>
      <c r="AH17" s="84"/>
    </row>
    <row r="18" spans="1:34" s="57" customFormat="1" ht="21.95" customHeight="1" x14ac:dyDescent="0.25">
      <c r="B18" s="23" t="s">
        <v>120</v>
      </c>
      <c r="C18" s="115" t="s">
        <v>66</v>
      </c>
      <c r="D18" s="115"/>
      <c r="E18" s="115"/>
      <c r="F18" s="115"/>
      <c r="G18" s="47">
        <v>0</v>
      </c>
      <c r="H18" s="47">
        <v>0</v>
      </c>
      <c r="I18" s="47">
        <v>0</v>
      </c>
      <c r="J18" s="47">
        <v>0</v>
      </c>
      <c r="K18" s="71" t="e">
        <f>J18/I18*100</f>
        <v>#DIV/0!</v>
      </c>
      <c r="L18" s="47">
        <v>0</v>
      </c>
      <c r="M18" s="28" t="e">
        <f t="shared" si="4"/>
        <v>#DIV/0!</v>
      </c>
      <c r="N18" s="28">
        <f t="shared" si="5"/>
        <v>0</v>
      </c>
      <c r="O18" s="28">
        <f>G18+H18</f>
        <v>0</v>
      </c>
      <c r="P18" s="47">
        <v>0</v>
      </c>
      <c r="Q18" s="28" t="e">
        <f t="shared" si="6"/>
        <v>#DIV/0!</v>
      </c>
      <c r="R18" s="47">
        <v>0</v>
      </c>
      <c r="S18" s="28" t="e">
        <f t="shared" si="7"/>
        <v>#DIV/0!</v>
      </c>
      <c r="T18" s="47">
        <v>0</v>
      </c>
      <c r="U18" s="28" t="e">
        <f t="shared" si="8"/>
        <v>#DIV/0!</v>
      </c>
      <c r="V18" s="47">
        <v>0</v>
      </c>
      <c r="W18" s="28" t="e">
        <f t="shared" si="9"/>
        <v>#DIV/0!</v>
      </c>
      <c r="X18" s="47">
        <v>0</v>
      </c>
      <c r="Y18" s="47">
        <v>0</v>
      </c>
      <c r="Z18" s="47">
        <v>0</v>
      </c>
      <c r="AA18" s="28" t="e">
        <f t="shared" si="10"/>
        <v>#DIV/0!</v>
      </c>
      <c r="AB18" s="28" t="e">
        <f t="shared" si="11"/>
        <v>#DIV/0!</v>
      </c>
      <c r="AC18" s="47">
        <v>0</v>
      </c>
      <c r="AD18" s="28" t="e">
        <f t="shared" si="2"/>
        <v>#DIV/0!</v>
      </c>
      <c r="AE18" s="47">
        <v>0</v>
      </c>
      <c r="AF18" s="28" t="e">
        <f t="shared" si="3"/>
        <v>#DIV/0!</v>
      </c>
      <c r="AG18" s="84"/>
      <c r="AH18" s="84"/>
    </row>
    <row r="19" spans="1:34" s="57" customFormat="1" ht="21.95" customHeight="1" x14ac:dyDescent="0.25">
      <c r="B19" s="23" t="s">
        <v>121</v>
      </c>
      <c r="C19" s="115" t="s">
        <v>67</v>
      </c>
      <c r="D19" s="115"/>
      <c r="E19" s="115"/>
      <c r="F19" s="115"/>
      <c r="G19" s="47">
        <v>35</v>
      </c>
      <c r="H19" s="47">
        <v>18</v>
      </c>
      <c r="I19" s="47">
        <v>41</v>
      </c>
      <c r="J19" s="47">
        <v>32</v>
      </c>
      <c r="K19" s="71">
        <f>J19/I19*100</f>
        <v>78.048780487804876</v>
      </c>
      <c r="L19" s="47">
        <v>9</v>
      </c>
      <c r="M19" s="28">
        <f t="shared" si="4"/>
        <v>21.951219512195124</v>
      </c>
      <c r="N19" s="28">
        <f t="shared" si="5"/>
        <v>12</v>
      </c>
      <c r="O19" s="28">
        <f>G19+H19</f>
        <v>53</v>
      </c>
      <c r="P19" s="47">
        <v>19</v>
      </c>
      <c r="Q19" s="28">
        <f t="shared" si="6"/>
        <v>46.341463414634148</v>
      </c>
      <c r="R19" s="47">
        <v>18</v>
      </c>
      <c r="S19" s="28">
        <f t="shared" si="7"/>
        <v>43.902439024390247</v>
      </c>
      <c r="T19" s="47">
        <v>4</v>
      </c>
      <c r="U19" s="28">
        <f t="shared" si="8"/>
        <v>9.7560975609756095</v>
      </c>
      <c r="V19" s="47"/>
      <c r="W19" s="28">
        <f t="shared" si="9"/>
        <v>0</v>
      </c>
      <c r="X19" s="47">
        <v>203.6</v>
      </c>
      <c r="Y19" s="47">
        <v>218.6</v>
      </c>
      <c r="Z19" s="47">
        <v>150</v>
      </c>
      <c r="AA19" s="28">
        <f t="shared" si="10"/>
        <v>227.77777777777777</v>
      </c>
      <c r="AB19" s="28">
        <f t="shared" si="11"/>
        <v>106.82926829268293</v>
      </c>
      <c r="AC19" s="47">
        <v>0</v>
      </c>
      <c r="AD19" s="28">
        <f t="shared" si="2"/>
        <v>0</v>
      </c>
      <c r="AE19" s="47">
        <v>0</v>
      </c>
      <c r="AF19" s="28">
        <f t="shared" si="3"/>
        <v>0</v>
      </c>
      <c r="AG19" s="84"/>
      <c r="AH19" s="84"/>
    </row>
    <row r="20" spans="1:34" s="57" customFormat="1" ht="28.5" customHeight="1" x14ac:dyDescent="0.25">
      <c r="B20" s="14" t="s">
        <v>124</v>
      </c>
      <c r="C20" s="114" t="s">
        <v>68</v>
      </c>
      <c r="D20" s="114"/>
      <c r="E20" s="114"/>
      <c r="F20" s="114"/>
      <c r="G20" s="27">
        <f>G21+G22+G23</f>
        <v>121</v>
      </c>
      <c r="H20" s="27">
        <f>H21+H22+H23</f>
        <v>246</v>
      </c>
      <c r="I20" s="27">
        <f>I21+I22+I23</f>
        <v>289</v>
      </c>
      <c r="J20" s="27">
        <f>J21+J22+J23</f>
        <v>246</v>
      </c>
      <c r="K20" s="65">
        <f t="shared" ref="K20:K25" si="12">J20/I20*100</f>
        <v>85.121107266435985</v>
      </c>
      <c r="L20" s="27">
        <f>L21+L22+L23</f>
        <v>43</v>
      </c>
      <c r="M20" s="27">
        <f t="shared" si="4"/>
        <v>14.878892733564014</v>
      </c>
      <c r="N20" s="27">
        <f t="shared" si="5"/>
        <v>78</v>
      </c>
      <c r="O20" s="27">
        <f t="shared" si="1"/>
        <v>367</v>
      </c>
      <c r="P20" s="27">
        <f>P21+P22+P23</f>
        <v>189</v>
      </c>
      <c r="Q20" s="27">
        <f t="shared" si="6"/>
        <v>65.397923875432525</v>
      </c>
      <c r="R20" s="27">
        <f>R21+R22+R23+R24</f>
        <v>62</v>
      </c>
      <c r="S20" s="27">
        <f t="shared" si="7"/>
        <v>21.453287197231834</v>
      </c>
      <c r="T20" s="27">
        <f>T21+T22+T23</f>
        <v>28</v>
      </c>
      <c r="U20" s="27">
        <f t="shared" si="8"/>
        <v>9.688581314878892</v>
      </c>
      <c r="V20" s="27">
        <f>V21+V22+V23</f>
        <v>10</v>
      </c>
      <c r="W20" s="27">
        <f t="shared" si="9"/>
        <v>3.4602076124567476</v>
      </c>
      <c r="X20" s="49">
        <v>173.5</v>
      </c>
      <c r="Y20" s="49">
        <v>173</v>
      </c>
      <c r="Z20" s="49">
        <v>176.3</v>
      </c>
      <c r="AA20" s="27">
        <f t="shared" si="10"/>
        <v>117.47967479674797</v>
      </c>
      <c r="AB20" s="27">
        <f t="shared" si="11"/>
        <v>98.512110726643613</v>
      </c>
      <c r="AC20" s="27">
        <f>AC21+AC22+AC23</f>
        <v>4</v>
      </c>
      <c r="AD20" s="27">
        <f t="shared" si="2"/>
        <v>5.1282051282051277</v>
      </c>
      <c r="AE20" s="27">
        <f>AE21+AE22+AE23</f>
        <v>0</v>
      </c>
      <c r="AF20" s="27">
        <f t="shared" si="3"/>
        <v>0</v>
      </c>
      <c r="AG20" s="84"/>
      <c r="AH20" s="84"/>
    </row>
    <row r="21" spans="1:34" s="57" customFormat="1" ht="28.5" customHeight="1" x14ac:dyDescent="0.25">
      <c r="B21" s="23" t="s">
        <v>98</v>
      </c>
      <c r="C21" s="115" t="s">
        <v>69</v>
      </c>
      <c r="D21" s="115"/>
      <c r="E21" s="115"/>
      <c r="F21" s="115"/>
      <c r="G21" s="47">
        <v>104</v>
      </c>
      <c r="H21" s="47">
        <v>223</v>
      </c>
      <c r="I21" s="47">
        <v>252</v>
      </c>
      <c r="J21" s="47">
        <v>216</v>
      </c>
      <c r="K21" s="71">
        <f t="shared" si="12"/>
        <v>85.714285714285708</v>
      </c>
      <c r="L21" s="47">
        <v>36</v>
      </c>
      <c r="M21" s="28">
        <f t="shared" si="4"/>
        <v>14.285714285714285</v>
      </c>
      <c r="N21" s="28">
        <f t="shared" si="5"/>
        <v>75</v>
      </c>
      <c r="O21" s="28">
        <f t="shared" si="1"/>
        <v>327</v>
      </c>
      <c r="P21" s="47">
        <v>168</v>
      </c>
      <c r="Q21" s="28">
        <f t="shared" si="6"/>
        <v>66.666666666666657</v>
      </c>
      <c r="R21" s="47">
        <v>53</v>
      </c>
      <c r="S21" s="28">
        <f t="shared" si="7"/>
        <v>21.031746031746032</v>
      </c>
      <c r="T21" s="47">
        <v>21</v>
      </c>
      <c r="U21" s="28">
        <f t="shared" si="8"/>
        <v>8.3333333333333321</v>
      </c>
      <c r="V21" s="47">
        <v>10</v>
      </c>
      <c r="W21" s="28">
        <f t="shared" si="9"/>
        <v>3.9682539682539679</v>
      </c>
      <c r="X21" s="86">
        <v>169.9</v>
      </c>
      <c r="Y21" s="86">
        <v>167.7</v>
      </c>
      <c r="Z21" s="86">
        <v>183.4</v>
      </c>
      <c r="AA21" s="28">
        <f t="shared" si="10"/>
        <v>113.00448430493273</v>
      </c>
      <c r="AB21" s="28">
        <f t="shared" si="11"/>
        <v>108.63095238095238</v>
      </c>
      <c r="AC21" s="47">
        <v>4</v>
      </c>
      <c r="AD21" s="28">
        <f t="shared" si="2"/>
        <v>5.3333333333333339</v>
      </c>
      <c r="AE21" s="47">
        <v>0</v>
      </c>
      <c r="AF21" s="28">
        <f t="shared" si="3"/>
        <v>0</v>
      </c>
      <c r="AG21" s="84"/>
      <c r="AH21" s="84"/>
    </row>
    <row r="22" spans="1:34" s="57" customFormat="1" ht="21.95" customHeight="1" x14ac:dyDescent="0.25">
      <c r="B22" s="23" t="s">
        <v>99</v>
      </c>
      <c r="C22" s="115" t="s">
        <v>70</v>
      </c>
      <c r="D22" s="115"/>
      <c r="E22" s="115"/>
      <c r="F22" s="115"/>
      <c r="G22" s="47">
        <v>17</v>
      </c>
      <c r="H22" s="47">
        <v>23</v>
      </c>
      <c r="I22" s="47">
        <v>37</v>
      </c>
      <c r="J22" s="47">
        <v>30</v>
      </c>
      <c r="K22" s="71">
        <f t="shared" si="12"/>
        <v>81.081081081081081</v>
      </c>
      <c r="L22" s="47">
        <v>7</v>
      </c>
      <c r="M22" s="28">
        <f t="shared" si="4"/>
        <v>18.918918918918919</v>
      </c>
      <c r="N22" s="28">
        <f t="shared" si="5"/>
        <v>3</v>
      </c>
      <c r="O22" s="28">
        <f t="shared" si="1"/>
        <v>40</v>
      </c>
      <c r="P22" s="47">
        <v>21</v>
      </c>
      <c r="Q22" s="28">
        <f t="shared" si="6"/>
        <v>56.756756756756758</v>
      </c>
      <c r="R22" s="57">
        <v>9</v>
      </c>
      <c r="S22" s="28">
        <f>R23/I22*100</f>
        <v>0</v>
      </c>
      <c r="T22" s="47">
        <v>7</v>
      </c>
      <c r="U22" s="28">
        <f t="shared" si="8"/>
        <v>18.918918918918919</v>
      </c>
      <c r="V22" s="47">
        <v>0</v>
      </c>
      <c r="W22" s="28">
        <f t="shared" si="9"/>
        <v>0</v>
      </c>
      <c r="X22" s="47">
        <v>197.8</v>
      </c>
      <c r="Y22" s="47">
        <v>211.3</v>
      </c>
      <c r="Z22" s="47">
        <v>139.69999999999999</v>
      </c>
      <c r="AA22" s="28">
        <f t="shared" si="10"/>
        <v>160.86956521739131</v>
      </c>
      <c r="AB22" s="28">
        <f t="shared" si="11"/>
        <v>29.594594594594597</v>
      </c>
      <c r="AC22" s="47">
        <v>0</v>
      </c>
      <c r="AD22" s="28">
        <f t="shared" si="2"/>
        <v>0</v>
      </c>
      <c r="AE22" s="47">
        <v>0</v>
      </c>
      <c r="AF22" s="28">
        <f t="shared" si="3"/>
        <v>0</v>
      </c>
      <c r="AG22" s="84"/>
      <c r="AH22" s="84"/>
    </row>
    <row r="23" spans="1:34" s="57" customFormat="1" ht="21.95" customHeight="1" x14ac:dyDescent="0.25">
      <c r="B23" s="23" t="s">
        <v>100</v>
      </c>
      <c r="C23" s="115" t="s">
        <v>71</v>
      </c>
      <c r="D23" s="115"/>
      <c r="E23" s="115"/>
      <c r="F23" s="115"/>
      <c r="G23" s="47">
        <v>0</v>
      </c>
      <c r="H23" s="47">
        <v>0</v>
      </c>
      <c r="I23" s="47">
        <v>0</v>
      </c>
      <c r="J23" s="47">
        <v>0</v>
      </c>
      <c r="K23" s="71" t="e">
        <f t="shared" si="12"/>
        <v>#DIV/0!</v>
      </c>
      <c r="L23" s="47">
        <v>0</v>
      </c>
      <c r="M23" s="28" t="e">
        <f t="shared" si="4"/>
        <v>#DIV/0!</v>
      </c>
      <c r="N23" s="28">
        <f t="shared" si="5"/>
        <v>0</v>
      </c>
      <c r="O23" s="28">
        <f t="shared" si="1"/>
        <v>0</v>
      </c>
      <c r="P23" s="47">
        <v>0</v>
      </c>
      <c r="Q23" s="28" t="e">
        <f t="shared" si="6"/>
        <v>#DIV/0!</v>
      </c>
      <c r="R23" s="47">
        <v>0</v>
      </c>
      <c r="S23" s="28" t="e">
        <f>#REF!/I23*100</f>
        <v>#REF!</v>
      </c>
      <c r="T23" s="47">
        <v>0</v>
      </c>
      <c r="U23" s="28" t="e">
        <f t="shared" si="8"/>
        <v>#DIV/0!</v>
      </c>
      <c r="V23" s="47">
        <v>0</v>
      </c>
      <c r="W23" s="28" t="e">
        <f t="shared" si="9"/>
        <v>#DIV/0!</v>
      </c>
      <c r="X23" s="47">
        <v>0</v>
      </c>
      <c r="Y23" s="47">
        <v>0</v>
      </c>
      <c r="Z23" s="47">
        <v>0</v>
      </c>
      <c r="AA23" s="28" t="e">
        <f t="shared" si="10"/>
        <v>#DIV/0!</v>
      </c>
      <c r="AB23" s="28" t="e">
        <f t="shared" si="11"/>
        <v>#DIV/0!</v>
      </c>
      <c r="AC23" s="47">
        <v>0</v>
      </c>
      <c r="AD23" s="28" t="e">
        <f t="shared" si="2"/>
        <v>#DIV/0!</v>
      </c>
      <c r="AE23" s="47">
        <v>0</v>
      </c>
      <c r="AF23" s="28" t="e">
        <f t="shared" si="3"/>
        <v>#DIV/0!</v>
      </c>
      <c r="AG23" s="84"/>
      <c r="AH23" s="84"/>
    </row>
    <row r="24" spans="1:34" s="58" customFormat="1" ht="21.95" customHeight="1" x14ac:dyDescent="0.25">
      <c r="A24" s="60"/>
      <c r="B24" s="11" t="s">
        <v>82</v>
      </c>
      <c r="C24" s="126" t="s">
        <v>83</v>
      </c>
      <c r="D24" s="127"/>
      <c r="E24" s="127"/>
      <c r="F24" s="128"/>
      <c r="G24" s="48">
        <v>0</v>
      </c>
      <c r="H24" s="48">
        <v>0</v>
      </c>
      <c r="I24" s="48">
        <v>0</v>
      </c>
      <c r="J24" s="48">
        <v>0</v>
      </c>
      <c r="K24" s="70" t="e">
        <f t="shared" si="12"/>
        <v>#DIV/0!</v>
      </c>
      <c r="L24" s="48">
        <v>0</v>
      </c>
      <c r="M24" s="29" t="e">
        <f t="shared" si="4"/>
        <v>#DIV/0!</v>
      </c>
      <c r="N24" s="29">
        <f t="shared" si="5"/>
        <v>0</v>
      </c>
      <c r="O24" s="29">
        <f t="shared" si="1"/>
        <v>0</v>
      </c>
      <c r="P24" s="48">
        <v>0</v>
      </c>
      <c r="Q24" s="29" t="e">
        <f t="shared" si="6"/>
        <v>#DIV/0!</v>
      </c>
      <c r="R24" s="48">
        <v>0</v>
      </c>
      <c r="S24" s="29" t="e">
        <f t="shared" si="7"/>
        <v>#DIV/0!</v>
      </c>
      <c r="T24" s="48">
        <v>0</v>
      </c>
      <c r="U24" s="29" t="e">
        <f t="shared" si="8"/>
        <v>#DIV/0!</v>
      </c>
      <c r="V24" s="48">
        <v>0</v>
      </c>
      <c r="W24" s="29" t="e">
        <f t="shared" si="9"/>
        <v>#DIV/0!</v>
      </c>
      <c r="X24" s="48">
        <v>0</v>
      </c>
      <c r="Y24" s="48">
        <v>0</v>
      </c>
      <c r="Z24" s="48">
        <v>0</v>
      </c>
      <c r="AA24" s="29" t="e">
        <f t="shared" si="10"/>
        <v>#DIV/0!</v>
      </c>
      <c r="AB24" s="29" t="e">
        <f t="shared" si="11"/>
        <v>#DIV/0!</v>
      </c>
      <c r="AC24" s="48">
        <v>0</v>
      </c>
      <c r="AD24" s="29" t="e">
        <f t="shared" si="2"/>
        <v>#DIV/0!</v>
      </c>
      <c r="AE24" s="48">
        <v>0</v>
      </c>
      <c r="AF24" s="29" t="e">
        <f t="shared" si="3"/>
        <v>#DIV/0!</v>
      </c>
      <c r="AG24" s="84"/>
      <c r="AH24" s="84"/>
    </row>
    <row r="25" spans="1:34" s="57" customFormat="1" ht="21.95" customHeight="1" x14ac:dyDescent="0.25">
      <c r="B25" s="15" t="s">
        <v>77</v>
      </c>
      <c r="C25" s="125" t="s">
        <v>125</v>
      </c>
      <c r="D25" s="125"/>
      <c r="E25" s="125"/>
      <c r="F25" s="125"/>
      <c r="G25" s="30">
        <f>G14+G20</f>
        <v>273</v>
      </c>
      <c r="H25" s="30">
        <f>H14+H20</f>
        <v>493</v>
      </c>
      <c r="I25" s="30">
        <f>I14+I20</f>
        <v>532</v>
      </c>
      <c r="J25" s="30">
        <f>J14+J20</f>
        <v>408</v>
      </c>
      <c r="K25" s="68">
        <f t="shared" si="12"/>
        <v>76.691729323308266</v>
      </c>
      <c r="L25" s="30">
        <f>L14+L20</f>
        <v>124</v>
      </c>
      <c r="M25" s="30">
        <f t="shared" si="4"/>
        <v>23.308270676691727</v>
      </c>
      <c r="N25" s="30">
        <f t="shared" si="5"/>
        <v>234</v>
      </c>
      <c r="O25" s="30">
        <f t="shared" si="1"/>
        <v>766</v>
      </c>
      <c r="P25" s="30">
        <f>P14+P20</f>
        <v>323</v>
      </c>
      <c r="Q25" s="30">
        <f t="shared" si="6"/>
        <v>60.714285714285708</v>
      </c>
      <c r="R25" s="30">
        <f>R14+R20</f>
        <v>139</v>
      </c>
      <c r="S25" s="30">
        <f t="shared" si="7"/>
        <v>26.127819548872182</v>
      </c>
      <c r="T25" s="30">
        <f>T14+T20</f>
        <v>53</v>
      </c>
      <c r="U25" s="30">
        <f t="shared" si="8"/>
        <v>9.9624060150375939</v>
      </c>
      <c r="V25" s="30">
        <f>V14+V20</f>
        <v>17</v>
      </c>
      <c r="W25" s="30">
        <f t="shared" si="9"/>
        <v>3.1954887218045109</v>
      </c>
      <c r="X25" s="53">
        <v>181.9</v>
      </c>
      <c r="Y25" s="53">
        <v>180.2</v>
      </c>
      <c r="Z25" s="53">
        <v>199.7</v>
      </c>
      <c r="AA25" s="30">
        <f t="shared" si="10"/>
        <v>107.91075050709939</v>
      </c>
      <c r="AB25" s="30">
        <f t="shared" si="11"/>
        <v>160.54511278195488</v>
      </c>
      <c r="AC25" s="30">
        <f>AC14+AC20</f>
        <v>20</v>
      </c>
      <c r="AD25" s="30">
        <f>AC25/N25*100</f>
        <v>8.5470085470085468</v>
      </c>
      <c r="AE25" s="30">
        <f>AE14+AE20</f>
        <v>0</v>
      </c>
      <c r="AF25" s="30">
        <f t="shared" si="3"/>
        <v>0</v>
      </c>
      <c r="AG25" s="84"/>
      <c r="AH25" s="84"/>
    </row>
    <row r="27" spans="1:34" x14ac:dyDescent="0.25">
      <c r="B27" t="s">
        <v>116</v>
      </c>
      <c r="P27" s="77"/>
    </row>
    <row r="28" spans="1:34" x14ac:dyDescent="0.25">
      <c r="O28" s="77"/>
    </row>
    <row r="32" spans="1:34" x14ac:dyDescent="0.25">
      <c r="Q32" s="77"/>
    </row>
  </sheetData>
  <mergeCells count="43">
    <mergeCell ref="C6:F13"/>
    <mergeCell ref="C16:F16"/>
    <mergeCell ref="C17:F17"/>
    <mergeCell ref="C25:F25"/>
    <mergeCell ref="C18:F18"/>
    <mergeCell ref="C20:F20"/>
    <mergeCell ref="C21:F21"/>
    <mergeCell ref="C22:F22"/>
    <mergeCell ref="C23:F23"/>
    <mergeCell ref="C19:F19"/>
    <mergeCell ref="C24:F24"/>
    <mergeCell ref="AF7:AF12"/>
    <mergeCell ref="C14:F14"/>
    <mergeCell ref="C15:F15"/>
    <mergeCell ref="AA7:AA12"/>
    <mergeCell ref="AB7:AB12"/>
    <mergeCell ref="AC7:AC12"/>
    <mergeCell ref="AD7:AD12"/>
    <mergeCell ref="AE7:AE12"/>
    <mergeCell ref="R7:S11"/>
    <mergeCell ref="X7:Z8"/>
    <mergeCell ref="X9:X12"/>
    <mergeCell ref="Y9:Y12"/>
    <mergeCell ref="Z9:Z12"/>
    <mergeCell ref="I7:M8"/>
    <mergeCell ref="L9:M11"/>
    <mergeCell ref="I9:I12"/>
    <mergeCell ref="B6:B13"/>
    <mergeCell ref="J9:K11"/>
    <mergeCell ref="B2:O2"/>
    <mergeCell ref="P2:AE2"/>
    <mergeCell ref="B4:AF5"/>
    <mergeCell ref="G6:O6"/>
    <mergeCell ref="P6:Z6"/>
    <mergeCell ref="AA6:AD6"/>
    <mergeCell ref="AE6:AF6"/>
    <mergeCell ref="G7:G12"/>
    <mergeCell ref="H7:H12"/>
    <mergeCell ref="N7:N12"/>
    <mergeCell ref="O7:O12"/>
    <mergeCell ref="T7:U11"/>
    <mergeCell ref="V7:W11"/>
    <mergeCell ref="P7:Q11"/>
  </mergeCells>
  <pageMargins left="0.25" right="0.25" top="0.75" bottom="0.75" header="0.3" footer="0.3"/>
  <pageSetup paperSize="8" scale="67" fitToHeight="0" orientation="landscape" r:id="rId1"/>
  <ignoredErrors>
    <ignoredError sqref="W25 AA25:AB25 K21 Q21:Q23 AA21:AB23 W21:W23 AF25 AD21:AD23 S21:S23 U21:U23 Q15:Q19 U15:U19 AA14:AB19 S15:S19 W15:W19 AD15:AD19 AF14:AF19 K15:K19 M14:M23 AF21:AF23" evalError="1" calculatedColumn="1"/>
    <ignoredError sqref="M25 K25 Q25 S25 U25 AD25 K14 W14 S14 U14 Q14 AD14 K20 AF20 AD20 W20 S20 AA20:AB20 U20 Q20" evalError="1" formula="1" calculatedColumn="1"/>
    <ignoredError sqref="R14 V14 T14 V20 AC20 T20 AE20" formula="1"/>
    <ignoredError sqref="K22:K24 M24 Q24 S24 U24 W24 AA24:AB24 AD24 AF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AG36"/>
  <sheetViews>
    <sheetView topLeftCell="A7" zoomScale="80" zoomScaleNormal="80" workbookViewId="0">
      <pane xSplit="6" topLeftCell="G1" activePane="topRight" state="frozen"/>
      <selection pane="topRight" activeCell="L34" sqref="L34"/>
    </sheetView>
  </sheetViews>
  <sheetFormatPr defaultRowHeight="15" x14ac:dyDescent="0.25"/>
  <cols>
    <col min="2" max="2" width="3.7109375" customWidth="1"/>
    <col min="3" max="10" width="10.28515625" customWidth="1"/>
    <col min="11" max="11" width="8" customWidth="1"/>
    <col min="12" max="12" width="10.28515625" customWidth="1"/>
    <col min="13" max="13" width="7.85546875" customWidth="1"/>
    <col min="14" max="16" width="10.28515625" customWidth="1"/>
    <col min="17" max="17" width="9.42578125" customWidth="1"/>
    <col min="18" max="18" width="10.28515625" customWidth="1"/>
    <col min="19" max="19" width="5.7109375" customWidth="1"/>
    <col min="20" max="20" width="10.28515625" customWidth="1"/>
    <col min="21" max="21" width="5.7109375" customWidth="1"/>
    <col min="22" max="22" width="10.28515625" customWidth="1"/>
    <col min="23" max="23" width="7.7109375" customWidth="1"/>
    <col min="24" max="25" width="10.42578125" customWidth="1"/>
    <col min="26" max="32" width="10.28515625" customWidth="1"/>
  </cols>
  <sheetData>
    <row r="2" spans="2:33" ht="15" customHeight="1" x14ac:dyDescent="0.25">
      <c r="B2" s="96" t="s">
        <v>139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2:33" ht="15" customHeight="1" x14ac:dyDescent="0.25">
      <c r="B3" s="3"/>
      <c r="C3" s="1"/>
      <c r="D3" s="1"/>
      <c r="E3" s="1"/>
      <c r="F3" s="1"/>
      <c r="G3" s="1"/>
      <c r="H3" s="1"/>
      <c r="I3" s="1"/>
      <c r="J3" s="5"/>
      <c r="K3" s="8"/>
      <c r="L3" s="5"/>
      <c r="M3" s="8"/>
      <c r="N3" s="1"/>
      <c r="O3" s="1"/>
      <c r="P3" s="4"/>
      <c r="Q3" s="4"/>
      <c r="R3" s="4"/>
      <c r="S3" s="4"/>
      <c r="T3" s="4"/>
      <c r="U3" s="4"/>
      <c r="V3" s="4"/>
      <c r="W3" s="4"/>
      <c r="X3" s="7"/>
      <c r="Y3" s="7"/>
      <c r="Z3" s="4"/>
      <c r="AA3" s="1"/>
      <c r="AB3" s="4"/>
      <c r="AC3" s="4"/>
      <c r="AD3" s="6"/>
      <c r="AE3" s="6"/>
      <c r="AF3" s="6"/>
    </row>
    <row r="4" spans="2:33" ht="15" customHeight="1" x14ac:dyDescent="0.25">
      <c r="B4" s="116" t="s">
        <v>12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</row>
    <row r="5" spans="2:33" ht="15" customHeigh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</row>
    <row r="6" spans="2:33" ht="15" customHeight="1" x14ac:dyDescent="0.25">
      <c r="B6" s="87"/>
      <c r="C6" s="90" t="s">
        <v>11</v>
      </c>
      <c r="D6" s="105"/>
      <c r="E6" s="105"/>
      <c r="F6" s="109"/>
      <c r="G6" s="90" t="s">
        <v>47</v>
      </c>
      <c r="H6" s="105"/>
      <c r="I6" s="105"/>
      <c r="J6" s="105"/>
      <c r="K6" s="105"/>
      <c r="L6" s="105"/>
      <c r="M6" s="105"/>
      <c r="N6" s="105"/>
      <c r="O6" s="105"/>
      <c r="P6" s="106" t="s">
        <v>113</v>
      </c>
      <c r="Q6" s="106"/>
      <c r="R6" s="106"/>
      <c r="S6" s="107"/>
      <c r="T6" s="107"/>
      <c r="U6" s="107"/>
      <c r="V6" s="107"/>
      <c r="W6" s="107"/>
      <c r="X6" s="107"/>
      <c r="Y6" s="107"/>
      <c r="Z6" s="107"/>
      <c r="AA6" s="136" t="s">
        <v>114</v>
      </c>
      <c r="AB6" s="137"/>
      <c r="AC6" s="137"/>
      <c r="AD6" s="138"/>
      <c r="AE6" s="136" t="s">
        <v>104</v>
      </c>
      <c r="AF6" s="137"/>
    </row>
    <row r="7" spans="2:33" ht="15" customHeight="1" x14ac:dyDescent="0.25">
      <c r="B7" s="145"/>
      <c r="C7" s="110"/>
      <c r="D7" s="147"/>
      <c r="E7" s="147"/>
      <c r="F7" s="111"/>
      <c r="G7" s="106" t="s">
        <v>48</v>
      </c>
      <c r="H7" s="106" t="s">
        <v>8</v>
      </c>
      <c r="I7" s="90" t="s">
        <v>6</v>
      </c>
      <c r="J7" s="117"/>
      <c r="K7" s="117"/>
      <c r="L7" s="117"/>
      <c r="M7" s="118"/>
      <c r="N7" s="106" t="s">
        <v>54</v>
      </c>
      <c r="O7" s="106" t="s">
        <v>15</v>
      </c>
      <c r="P7" s="108" t="s">
        <v>1</v>
      </c>
      <c r="Q7" s="109"/>
      <c r="R7" s="108" t="s">
        <v>16</v>
      </c>
      <c r="S7" s="109"/>
      <c r="T7" s="108" t="s">
        <v>17</v>
      </c>
      <c r="U7" s="109"/>
      <c r="V7" s="108" t="s">
        <v>20</v>
      </c>
      <c r="W7" s="109"/>
      <c r="X7" s="90" t="s">
        <v>4</v>
      </c>
      <c r="Y7" s="100"/>
      <c r="Z7" s="101"/>
      <c r="AA7" s="87" t="s">
        <v>55</v>
      </c>
      <c r="AB7" s="87" t="s">
        <v>0</v>
      </c>
      <c r="AC7" s="87" t="s">
        <v>26</v>
      </c>
      <c r="AD7" s="87" t="s">
        <v>42</v>
      </c>
      <c r="AE7" s="87" t="s">
        <v>84</v>
      </c>
      <c r="AF7" s="87" t="s">
        <v>85</v>
      </c>
    </row>
    <row r="8" spans="2:33" x14ac:dyDescent="0.25">
      <c r="B8" s="145"/>
      <c r="C8" s="110"/>
      <c r="D8" s="147"/>
      <c r="E8" s="147"/>
      <c r="F8" s="111"/>
      <c r="G8" s="106"/>
      <c r="H8" s="106"/>
      <c r="I8" s="94"/>
      <c r="J8" s="119"/>
      <c r="K8" s="119"/>
      <c r="L8" s="119"/>
      <c r="M8" s="113"/>
      <c r="N8" s="106"/>
      <c r="O8" s="106"/>
      <c r="P8" s="110"/>
      <c r="Q8" s="111"/>
      <c r="R8" s="110"/>
      <c r="S8" s="111"/>
      <c r="T8" s="110"/>
      <c r="U8" s="111"/>
      <c r="V8" s="110"/>
      <c r="W8" s="111"/>
      <c r="X8" s="130"/>
      <c r="Y8" s="131"/>
      <c r="Z8" s="132"/>
      <c r="AA8" s="88"/>
      <c r="AB8" s="88"/>
      <c r="AC8" s="88"/>
      <c r="AD8" s="88"/>
      <c r="AE8" s="88"/>
      <c r="AF8" s="88"/>
    </row>
    <row r="9" spans="2:33" ht="15" customHeight="1" x14ac:dyDescent="0.25">
      <c r="B9" s="145"/>
      <c r="C9" s="110"/>
      <c r="D9" s="147"/>
      <c r="E9" s="147"/>
      <c r="F9" s="111"/>
      <c r="G9" s="106"/>
      <c r="H9" s="106"/>
      <c r="I9" s="106" t="s">
        <v>49</v>
      </c>
      <c r="J9" s="90" t="s">
        <v>50</v>
      </c>
      <c r="K9" s="91"/>
      <c r="L9" s="90" t="s">
        <v>53</v>
      </c>
      <c r="M9" s="91"/>
      <c r="N9" s="106"/>
      <c r="O9" s="106"/>
      <c r="P9" s="110"/>
      <c r="Q9" s="111"/>
      <c r="R9" s="110"/>
      <c r="S9" s="111"/>
      <c r="T9" s="110"/>
      <c r="U9" s="111"/>
      <c r="V9" s="110"/>
      <c r="W9" s="111"/>
      <c r="X9" s="106" t="s">
        <v>112</v>
      </c>
      <c r="Y9" s="106" t="s">
        <v>31</v>
      </c>
      <c r="Z9" s="106" t="s">
        <v>33</v>
      </c>
      <c r="AA9" s="88"/>
      <c r="AB9" s="88"/>
      <c r="AC9" s="88"/>
      <c r="AD9" s="88"/>
      <c r="AE9" s="88"/>
      <c r="AF9" s="88"/>
    </row>
    <row r="10" spans="2:33" x14ac:dyDescent="0.25">
      <c r="B10" s="145"/>
      <c r="C10" s="110"/>
      <c r="D10" s="147"/>
      <c r="E10" s="147"/>
      <c r="F10" s="111"/>
      <c r="G10" s="106"/>
      <c r="H10" s="106"/>
      <c r="I10" s="106"/>
      <c r="J10" s="92"/>
      <c r="K10" s="93"/>
      <c r="L10" s="92"/>
      <c r="M10" s="93"/>
      <c r="N10" s="106"/>
      <c r="O10" s="106"/>
      <c r="P10" s="110"/>
      <c r="Q10" s="111"/>
      <c r="R10" s="110"/>
      <c r="S10" s="111"/>
      <c r="T10" s="110"/>
      <c r="U10" s="111"/>
      <c r="V10" s="110"/>
      <c r="W10" s="111"/>
      <c r="X10" s="106"/>
      <c r="Y10" s="106"/>
      <c r="Z10" s="106"/>
      <c r="AA10" s="88"/>
      <c r="AB10" s="88"/>
      <c r="AC10" s="88"/>
      <c r="AD10" s="88"/>
      <c r="AE10" s="88"/>
      <c r="AF10" s="88"/>
    </row>
    <row r="11" spans="2:33" x14ac:dyDescent="0.25">
      <c r="B11" s="145"/>
      <c r="C11" s="110"/>
      <c r="D11" s="147"/>
      <c r="E11" s="147"/>
      <c r="F11" s="111"/>
      <c r="G11" s="106"/>
      <c r="H11" s="106"/>
      <c r="I11" s="106"/>
      <c r="J11" s="94"/>
      <c r="K11" s="95"/>
      <c r="L11" s="94"/>
      <c r="M11" s="95"/>
      <c r="N11" s="106"/>
      <c r="O11" s="106"/>
      <c r="P11" s="112"/>
      <c r="Q11" s="113"/>
      <c r="R11" s="112"/>
      <c r="S11" s="113"/>
      <c r="T11" s="112"/>
      <c r="U11" s="113"/>
      <c r="V11" s="112"/>
      <c r="W11" s="113"/>
      <c r="X11" s="106"/>
      <c r="Y11" s="106"/>
      <c r="Z11" s="106"/>
      <c r="AA11" s="88"/>
      <c r="AB11" s="88"/>
      <c r="AC11" s="88"/>
      <c r="AD11" s="88"/>
      <c r="AE11" s="88"/>
      <c r="AF11" s="88"/>
    </row>
    <row r="12" spans="2:33" x14ac:dyDescent="0.25">
      <c r="B12" s="145"/>
      <c r="C12" s="110"/>
      <c r="D12" s="147"/>
      <c r="E12" s="147"/>
      <c r="F12" s="111"/>
      <c r="G12" s="106"/>
      <c r="H12" s="106"/>
      <c r="I12" s="106"/>
      <c r="J12" s="22" t="s">
        <v>51</v>
      </c>
      <c r="K12" s="9" t="s">
        <v>52</v>
      </c>
      <c r="L12" s="22" t="s">
        <v>51</v>
      </c>
      <c r="M12" s="9" t="s">
        <v>52</v>
      </c>
      <c r="N12" s="106"/>
      <c r="O12" s="106"/>
      <c r="P12" s="22" t="s">
        <v>51</v>
      </c>
      <c r="Q12" s="21" t="s">
        <v>52</v>
      </c>
      <c r="R12" s="22" t="s">
        <v>51</v>
      </c>
      <c r="S12" s="9" t="s">
        <v>52</v>
      </c>
      <c r="T12" s="22" t="s">
        <v>51</v>
      </c>
      <c r="U12" s="9" t="s">
        <v>52</v>
      </c>
      <c r="V12" s="22" t="s">
        <v>36</v>
      </c>
      <c r="W12" s="9" t="s">
        <v>5</v>
      </c>
      <c r="X12" s="106"/>
      <c r="Y12" s="106"/>
      <c r="Z12" s="106"/>
      <c r="AA12" s="129"/>
      <c r="AB12" s="129"/>
      <c r="AC12" s="129"/>
      <c r="AD12" s="129"/>
      <c r="AE12" s="129"/>
      <c r="AF12" s="129"/>
    </row>
    <row r="13" spans="2:33" x14ac:dyDescent="0.25">
      <c r="B13" s="146"/>
      <c r="C13" s="112"/>
      <c r="D13" s="148"/>
      <c r="E13" s="148"/>
      <c r="F13" s="113"/>
      <c r="G13" s="21">
        <v>1</v>
      </c>
      <c r="H13" s="21">
        <v>2</v>
      </c>
      <c r="I13" s="21">
        <v>3</v>
      </c>
      <c r="J13" s="21">
        <v>4</v>
      </c>
      <c r="K13" s="9">
        <v>5</v>
      </c>
      <c r="L13" s="21">
        <v>6</v>
      </c>
      <c r="M13" s="9">
        <v>7</v>
      </c>
      <c r="N13" s="21">
        <v>8</v>
      </c>
      <c r="O13" s="21">
        <v>9</v>
      </c>
      <c r="P13" s="21">
        <v>10</v>
      </c>
      <c r="Q13" s="21">
        <v>11</v>
      </c>
      <c r="R13" s="21">
        <v>12</v>
      </c>
      <c r="S13" s="9">
        <v>13</v>
      </c>
      <c r="T13" s="21">
        <v>14</v>
      </c>
      <c r="U13" s="9">
        <v>15</v>
      </c>
      <c r="V13" s="21">
        <v>16</v>
      </c>
      <c r="W13" s="9">
        <v>17</v>
      </c>
      <c r="X13" s="21">
        <v>18</v>
      </c>
      <c r="Y13" s="21">
        <v>19</v>
      </c>
      <c r="Z13" s="21">
        <v>20</v>
      </c>
      <c r="AA13" s="20">
        <v>21</v>
      </c>
      <c r="AB13" s="20">
        <v>22</v>
      </c>
      <c r="AC13" s="20">
        <v>23</v>
      </c>
      <c r="AD13" s="20">
        <v>24</v>
      </c>
      <c r="AE13" s="20">
        <v>25</v>
      </c>
      <c r="AF13" s="20">
        <v>26</v>
      </c>
    </row>
    <row r="14" spans="2:33" s="57" customFormat="1" ht="21.95" customHeight="1" x14ac:dyDescent="0.25">
      <c r="B14" s="14" t="s">
        <v>111</v>
      </c>
      <c r="C14" s="114" t="s">
        <v>126</v>
      </c>
      <c r="D14" s="114"/>
      <c r="E14" s="114"/>
      <c r="F14" s="114"/>
      <c r="G14" s="49">
        <v>34</v>
      </c>
      <c r="H14" s="49">
        <v>204</v>
      </c>
      <c r="I14" s="49">
        <v>187</v>
      </c>
      <c r="J14" s="49">
        <v>181</v>
      </c>
      <c r="K14" s="27">
        <f>J14/I14*100</f>
        <v>96.791443850267385</v>
      </c>
      <c r="L14" s="49">
        <v>6</v>
      </c>
      <c r="M14" s="27">
        <f>L14/I14*100</f>
        <v>3.2085561497326207</v>
      </c>
      <c r="N14" s="27">
        <f>O14-I14</f>
        <v>51</v>
      </c>
      <c r="O14" s="27">
        <f>G14+H14</f>
        <v>238</v>
      </c>
      <c r="P14" s="49">
        <v>153</v>
      </c>
      <c r="Q14" s="27">
        <f>P14/I14*100</f>
        <v>81.818181818181827</v>
      </c>
      <c r="R14" s="49">
        <v>27</v>
      </c>
      <c r="S14" s="27">
        <f>R14/I14*100</f>
        <v>14.438502673796791</v>
      </c>
      <c r="T14" s="49">
        <v>6</v>
      </c>
      <c r="U14" s="27">
        <f>T14/I14*100</f>
        <v>3.2085561497326207</v>
      </c>
      <c r="V14" s="49">
        <v>1</v>
      </c>
      <c r="W14" s="27">
        <f>V14/I14*100</f>
        <v>0.53475935828876997</v>
      </c>
      <c r="X14" s="80">
        <v>118</v>
      </c>
      <c r="Y14" s="80">
        <v>114</v>
      </c>
      <c r="Z14" s="80">
        <v>244.5</v>
      </c>
      <c r="AA14" s="27">
        <f>I14/H14*100</f>
        <v>91.666666666666657</v>
      </c>
      <c r="AB14" s="27">
        <f t="shared" ref="AB14:AB26" si="0">N14/I14*365</f>
        <v>99.545454545454533</v>
      </c>
      <c r="AC14" s="54">
        <v>5</v>
      </c>
      <c r="AD14" s="32">
        <f t="shared" ref="AD14:AD26" si="1">AC14/N14*100</f>
        <v>9.8039215686274517</v>
      </c>
      <c r="AE14" s="54">
        <v>0</v>
      </c>
      <c r="AF14" s="32">
        <f>AE14/I14</f>
        <v>0</v>
      </c>
      <c r="AG14" s="84"/>
    </row>
    <row r="15" spans="2:33" s="58" customFormat="1" ht="33.75" customHeight="1" x14ac:dyDescent="0.25">
      <c r="B15" s="11" t="s">
        <v>118</v>
      </c>
      <c r="C15" s="124" t="s">
        <v>86</v>
      </c>
      <c r="D15" s="124"/>
      <c r="E15" s="124"/>
      <c r="F15" s="124"/>
      <c r="G15" s="48">
        <v>0</v>
      </c>
      <c r="H15" s="48">
        <v>1</v>
      </c>
      <c r="I15" s="48">
        <v>1</v>
      </c>
      <c r="J15" s="48">
        <v>1</v>
      </c>
      <c r="K15" s="29">
        <f t="shared" ref="K15:K25" si="2">J15/I15*100</f>
        <v>100</v>
      </c>
      <c r="L15" s="48">
        <v>0</v>
      </c>
      <c r="M15" s="29">
        <f t="shared" ref="M15:M25" si="3">L15/I15*100</f>
        <v>0</v>
      </c>
      <c r="N15" s="29">
        <f t="shared" ref="N15:N25" si="4">O15-I15</f>
        <v>0</v>
      </c>
      <c r="O15" s="29">
        <f>G15+H15</f>
        <v>1</v>
      </c>
      <c r="P15" s="48">
        <v>1</v>
      </c>
      <c r="Q15" s="29">
        <f t="shared" ref="Q15:Q25" si="5">P15/I15*100</f>
        <v>100</v>
      </c>
      <c r="R15" s="48">
        <v>0</v>
      </c>
      <c r="S15" s="29">
        <f t="shared" ref="S15:S25" si="6">R15/I15*100</f>
        <v>0</v>
      </c>
      <c r="T15" s="48">
        <v>0</v>
      </c>
      <c r="U15" s="29">
        <f t="shared" ref="U15:U25" si="7">T15/I15*100</f>
        <v>0</v>
      </c>
      <c r="V15" s="48">
        <v>0</v>
      </c>
      <c r="W15" s="29">
        <f t="shared" ref="W15:W25" si="8">V15/I15*100</f>
        <v>0</v>
      </c>
      <c r="X15" s="78">
        <v>110</v>
      </c>
      <c r="Y15" s="78">
        <v>110</v>
      </c>
      <c r="Z15" s="78">
        <v>0</v>
      </c>
      <c r="AA15" s="29">
        <f>I15/H15*100</f>
        <v>100</v>
      </c>
      <c r="AB15" s="29">
        <f t="shared" si="0"/>
        <v>0</v>
      </c>
      <c r="AC15" s="55">
        <v>0</v>
      </c>
      <c r="AD15" s="33" t="e">
        <f t="shared" si="1"/>
        <v>#DIV/0!</v>
      </c>
      <c r="AE15" s="55">
        <v>0</v>
      </c>
      <c r="AF15" s="33">
        <f t="shared" ref="AF15:AF26" si="9">AE15/I15</f>
        <v>0</v>
      </c>
      <c r="AG15" s="84"/>
    </row>
    <row r="16" spans="2:33" s="58" customFormat="1" ht="21.95" customHeight="1" x14ac:dyDescent="0.25">
      <c r="B16" s="11" t="s">
        <v>119</v>
      </c>
      <c r="C16" s="124" t="s">
        <v>87</v>
      </c>
      <c r="D16" s="124"/>
      <c r="E16" s="124"/>
      <c r="F16" s="124"/>
      <c r="G16" s="48">
        <v>2</v>
      </c>
      <c r="H16" s="48">
        <v>0</v>
      </c>
      <c r="I16" s="48">
        <v>2</v>
      </c>
      <c r="J16" s="48">
        <v>2</v>
      </c>
      <c r="K16" s="29">
        <f t="shared" si="2"/>
        <v>100</v>
      </c>
      <c r="L16" s="48">
        <v>0</v>
      </c>
      <c r="M16" s="29">
        <f t="shared" si="3"/>
        <v>0</v>
      </c>
      <c r="N16" s="29">
        <f t="shared" si="4"/>
        <v>0</v>
      </c>
      <c r="O16" s="29">
        <f t="shared" ref="O16:O26" si="10">G16+H16</f>
        <v>2</v>
      </c>
      <c r="P16" s="48">
        <v>1</v>
      </c>
      <c r="Q16" s="29">
        <f t="shared" si="5"/>
        <v>50</v>
      </c>
      <c r="R16" s="48">
        <v>1</v>
      </c>
      <c r="S16" s="29">
        <f t="shared" si="6"/>
        <v>50</v>
      </c>
      <c r="T16" s="48">
        <v>0</v>
      </c>
      <c r="U16" s="29">
        <f t="shared" si="7"/>
        <v>0</v>
      </c>
      <c r="V16" s="48">
        <v>0</v>
      </c>
      <c r="W16" s="29">
        <f t="shared" si="8"/>
        <v>0</v>
      </c>
      <c r="X16" s="78">
        <v>222</v>
      </c>
      <c r="Y16" s="78">
        <v>222</v>
      </c>
      <c r="Z16" s="78">
        <v>0</v>
      </c>
      <c r="AA16" s="29" t="e">
        <f t="shared" ref="AA16:AA25" si="11">I16/H16*100</f>
        <v>#DIV/0!</v>
      </c>
      <c r="AB16" s="29">
        <f t="shared" si="0"/>
        <v>0</v>
      </c>
      <c r="AC16" s="55">
        <v>0</v>
      </c>
      <c r="AD16" s="33" t="e">
        <f t="shared" si="1"/>
        <v>#DIV/0!</v>
      </c>
      <c r="AE16" s="55">
        <v>0</v>
      </c>
      <c r="AF16" s="33">
        <f t="shared" si="9"/>
        <v>0</v>
      </c>
      <c r="AG16" s="84"/>
    </row>
    <row r="17" spans="1:33" s="58" customFormat="1" ht="21.95" customHeight="1" x14ac:dyDescent="0.25">
      <c r="B17" s="11" t="s">
        <v>120</v>
      </c>
      <c r="C17" s="124" t="s">
        <v>75</v>
      </c>
      <c r="D17" s="124"/>
      <c r="E17" s="124"/>
      <c r="F17" s="124"/>
      <c r="G17" s="48">
        <v>3</v>
      </c>
      <c r="H17" s="48">
        <v>18</v>
      </c>
      <c r="I17" s="48">
        <v>19</v>
      </c>
      <c r="J17" s="48">
        <v>17</v>
      </c>
      <c r="K17" s="29">
        <f t="shared" si="2"/>
        <v>89.473684210526315</v>
      </c>
      <c r="L17" s="48">
        <v>2</v>
      </c>
      <c r="M17" s="29">
        <f t="shared" si="3"/>
        <v>10.526315789473683</v>
      </c>
      <c r="N17" s="29">
        <f t="shared" si="4"/>
        <v>2</v>
      </c>
      <c r="O17" s="29">
        <f t="shared" si="10"/>
        <v>21</v>
      </c>
      <c r="P17" s="48">
        <v>15</v>
      </c>
      <c r="Q17" s="29">
        <f t="shared" si="5"/>
        <v>78.94736842105263</v>
      </c>
      <c r="R17" s="48">
        <v>4</v>
      </c>
      <c r="S17" s="29">
        <f t="shared" si="6"/>
        <v>21.052631578947366</v>
      </c>
      <c r="T17" s="48"/>
      <c r="U17" s="29">
        <f t="shared" si="7"/>
        <v>0</v>
      </c>
      <c r="V17" s="48">
        <v>0</v>
      </c>
      <c r="W17" s="29">
        <f t="shared" si="8"/>
        <v>0</v>
      </c>
      <c r="X17" s="78">
        <v>109.3</v>
      </c>
      <c r="Y17" s="78">
        <v>119.3</v>
      </c>
      <c r="Z17" s="78">
        <v>24.5</v>
      </c>
      <c r="AA17" s="29">
        <f t="shared" si="11"/>
        <v>105.55555555555556</v>
      </c>
      <c r="AB17" s="29">
        <f t="shared" si="0"/>
        <v>38.421052631578945</v>
      </c>
      <c r="AC17" s="55">
        <v>0</v>
      </c>
      <c r="AD17" s="33">
        <f t="shared" si="1"/>
        <v>0</v>
      </c>
      <c r="AE17" s="55">
        <v>0</v>
      </c>
      <c r="AF17" s="33">
        <f t="shared" si="9"/>
        <v>0</v>
      </c>
      <c r="AG17" s="84"/>
    </row>
    <row r="18" spans="1:33" s="58" customFormat="1" ht="21.95" customHeight="1" x14ac:dyDescent="0.25">
      <c r="B18" s="11" t="s">
        <v>121</v>
      </c>
      <c r="C18" s="124" t="s">
        <v>89</v>
      </c>
      <c r="D18" s="124"/>
      <c r="E18" s="124"/>
      <c r="F18" s="124"/>
      <c r="G18" s="48">
        <v>1</v>
      </c>
      <c r="H18" s="48">
        <v>1</v>
      </c>
      <c r="I18" s="48">
        <v>2</v>
      </c>
      <c r="J18" s="48">
        <v>2</v>
      </c>
      <c r="K18" s="29">
        <f t="shared" si="2"/>
        <v>100</v>
      </c>
      <c r="L18" s="48">
        <v>0</v>
      </c>
      <c r="M18" s="29">
        <f t="shared" si="3"/>
        <v>0</v>
      </c>
      <c r="N18" s="29">
        <f t="shared" si="4"/>
        <v>0</v>
      </c>
      <c r="O18" s="29">
        <f t="shared" si="10"/>
        <v>2</v>
      </c>
      <c r="P18" s="48">
        <v>2</v>
      </c>
      <c r="Q18" s="29">
        <f t="shared" si="5"/>
        <v>100</v>
      </c>
      <c r="R18" s="48">
        <v>0</v>
      </c>
      <c r="S18" s="29">
        <f t="shared" si="6"/>
        <v>0</v>
      </c>
      <c r="T18" s="48">
        <v>0</v>
      </c>
      <c r="U18" s="29">
        <f t="shared" si="7"/>
        <v>0</v>
      </c>
      <c r="V18" s="48">
        <v>0</v>
      </c>
      <c r="W18" s="29">
        <f t="shared" si="8"/>
        <v>0</v>
      </c>
      <c r="X18" s="78">
        <v>58.5</v>
      </c>
      <c r="Y18" s="78">
        <v>58.5</v>
      </c>
      <c r="Z18" s="78">
        <v>0</v>
      </c>
      <c r="AA18" s="29">
        <f t="shared" si="11"/>
        <v>200</v>
      </c>
      <c r="AB18" s="29">
        <f t="shared" si="0"/>
        <v>0</v>
      </c>
      <c r="AC18" s="55">
        <v>0</v>
      </c>
      <c r="AD18" s="33" t="e">
        <f t="shared" si="1"/>
        <v>#DIV/0!</v>
      </c>
      <c r="AE18" s="55">
        <v>0</v>
      </c>
      <c r="AF18" s="33">
        <f t="shared" si="9"/>
        <v>0</v>
      </c>
      <c r="AG18" s="84"/>
    </row>
    <row r="19" spans="1:33" s="57" customFormat="1" ht="21.95" customHeight="1" x14ac:dyDescent="0.25">
      <c r="B19" s="14" t="s">
        <v>97</v>
      </c>
      <c r="C19" s="114" t="s">
        <v>88</v>
      </c>
      <c r="D19" s="114"/>
      <c r="E19" s="114"/>
      <c r="F19" s="114"/>
      <c r="G19" s="49">
        <v>52</v>
      </c>
      <c r="H19" s="49">
        <v>35</v>
      </c>
      <c r="I19" s="49">
        <v>67</v>
      </c>
      <c r="J19" s="49">
        <v>30</v>
      </c>
      <c r="K19" s="27">
        <f>J19/I19*100</f>
        <v>44.776119402985074</v>
      </c>
      <c r="L19" s="49">
        <v>37</v>
      </c>
      <c r="M19" s="27">
        <f t="shared" si="3"/>
        <v>55.223880597014926</v>
      </c>
      <c r="N19" s="27">
        <f t="shared" si="4"/>
        <v>20</v>
      </c>
      <c r="O19" s="27">
        <f t="shared" si="10"/>
        <v>87</v>
      </c>
      <c r="P19" s="49">
        <v>34</v>
      </c>
      <c r="Q19" s="27">
        <f t="shared" si="5"/>
        <v>50.746268656716417</v>
      </c>
      <c r="R19" s="49">
        <v>7</v>
      </c>
      <c r="S19" s="27">
        <f t="shared" si="6"/>
        <v>10.44776119402985</v>
      </c>
      <c r="T19" s="49">
        <v>15</v>
      </c>
      <c r="U19" s="27">
        <f t="shared" si="7"/>
        <v>22.388059701492537</v>
      </c>
      <c r="V19" s="49">
        <v>11</v>
      </c>
      <c r="W19" s="27">
        <f t="shared" si="8"/>
        <v>16.417910447761194</v>
      </c>
      <c r="X19" s="85">
        <v>361.3</v>
      </c>
      <c r="Y19" s="80">
        <v>274</v>
      </c>
      <c r="Z19" s="80">
        <v>432</v>
      </c>
      <c r="AA19" s="27">
        <f t="shared" si="11"/>
        <v>191.42857142857144</v>
      </c>
      <c r="AB19" s="27">
        <f t="shared" si="0"/>
        <v>108.955223880597</v>
      </c>
      <c r="AC19" s="54">
        <v>3</v>
      </c>
      <c r="AD19" s="32">
        <f t="shared" si="1"/>
        <v>15</v>
      </c>
      <c r="AE19" s="54">
        <v>0</v>
      </c>
      <c r="AF19" s="32">
        <f t="shared" si="9"/>
        <v>0</v>
      </c>
      <c r="AG19" s="84"/>
    </row>
    <row r="20" spans="1:33" s="58" customFormat="1" ht="29.25" customHeight="1" x14ac:dyDescent="0.25">
      <c r="B20" s="11" t="s">
        <v>98</v>
      </c>
      <c r="C20" s="124" t="s">
        <v>90</v>
      </c>
      <c r="D20" s="124"/>
      <c r="E20" s="124"/>
      <c r="F20" s="124"/>
      <c r="G20" s="48">
        <v>0</v>
      </c>
      <c r="H20" s="48">
        <v>0</v>
      </c>
      <c r="I20" s="48">
        <v>0</v>
      </c>
      <c r="J20" s="48">
        <v>0</v>
      </c>
      <c r="K20" s="29" t="e">
        <f t="shared" si="2"/>
        <v>#DIV/0!</v>
      </c>
      <c r="L20" s="48">
        <v>0</v>
      </c>
      <c r="M20" s="29" t="e">
        <f t="shared" si="3"/>
        <v>#DIV/0!</v>
      </c>
      <c r="N20" s="29">
        <f t="shared" si="4"/>
        <v>0</v>
      </c>
      <c r="O20" s="29">
        <f t="shared" si="10"/>
        <v>0</v>
      </c>
      <c r="P20" s="48">
        <v>0</v>
      </c>
      <c r="Q20" s="29" t="e">
        <f t="shared" si="5"/>
        <v>#DIV/0!</v>
      </c>
      <c r="R20" s="48">
        <v>0</v>
      </c>
      <c r="S20" s="29" t="e">
        <f t="shared" si="6"/>
        <v>#DIV/0!</v>
      </c>
      <c r="T20" s="48">
        <v>0</v>
      </c>
      <c r="U20" s="29" t="e">
        <f t="shared" si="7"/>
        <v>#DIV/0!</v>
      </c>
      <c r="V20" s="48">
        <v>0</v>
      </c>
      <c r="W20" s="29" t="e">
        <f t="shared" si="8"/>
        <v>#DIV/0!</v>
      </c>
      <c r="X20" s="78">
        <v>0</v>
      </c>
      <c r="Y20" s="78">
        <v>0</v>
      </c>
      <c r="Z20" s="78">
        <v>0</v>
      </c>
      <c r="AA20" s="29" t="e">
        <f t="shared" si="11"/>
        <v>#DIV/0!</v>
      </c>
      <c r="AB20" s="29" t="e">
        <f t="shared" si="0"/>
        <v>#DIV/0!</v>
      </c>
      <c r="AC20" s="55">
        <v>0</v>
      </c>
      <c r="AD20" s="33" t="e">
        <f t="shared" si="1"/>
        <v>#DIV/0!</v>
      </c>
      <c r="AE20" s="55">
        <v>0</v>
      </c>
      <c r="AF20" s="33" t="e">
        <f t="shared" si="9"/>
        <v>#DIV/0!</v>
      </c>
      <c r="AG20" s="84"/>
    </row>
    <row r="21" spans="1:33" s="57" customFormat="1" ht="21.95" customHeight="1" x14ac:dyDescent="0.25">
      <c r="A21" s="61"/>
      <c r="B21" s="39" t="s">
        <v>77</v>
      </c>
      <c r="C21" s="133" t="s">
        <v>91</v>
      </c>
      <c r="D21" s="134"/>
      <c r="E21" s="134"/>
      <c r="F21" s="135"/>
      <c r="G21" s="51">
        <v>221</v>
      </c>
      <c r="H21" s="51">
        <v>945</v>
      </c>
      <c r="I21" s="51">
        <v>909</v>
      </c>
      <c r="J21" s="51">
        <v>840</v>
      </c>
      <c r="K21" s="27">
        <f t="shared" si="2"/>
        <v>92.409240924092401</v>
      </c>
      <c r="L21" s="52">
        <v>69</v>
      </c>
      <c r="M21" s="27">
        <f t="shared" si="3"/>
        <v>7.5907590759075907</v>
      </c>
      <c r="N21" s="40">
        <f t="shared" si="4"/>
        <v>257</v>
      </c>
      <c r="O21" s="40">
        <f t="shared" si="10"/>
        <v>1166</v>
      </c>
      <c r="P21" s="51">
        <v>777</v>
      </c>
      <c r="Q21" s="27">
        <f t="shared" si="5"/>
        <v>85.478547854785475</v>
      </c>
      <c r="R21" s="52">
        <v>59</v>
      </c>
      <c r="S21" s="27">
        <f t="shared" si="6"/>
        <v>6.4906490649064912</v>
      </c>
      <c r="T21" s="52">
        <v>56</v>
      </c>
      <c r="U21" s="27">
        <f>T21/I21*100</f>
        <v>6.1606160616061603</v>
      </c>
      <c r="V21" s="52">
        <v>17</v>
      </c>
      <c r="W21" s="27">
        <f t="shared" si="8"/>
        <v>1.8701870187018701</v>
      </c>
      <c r="X21" s="81">
        <v>98</v>
      </c>
      <c r="Y21" s="81">
        <v>89.9</v>
      </c>
      <c r="Z21" s="81">
        <v>197</v>
      </c>
      <c r="AA21" s="27">
        <f t="shared" si="11"/>
        <v>96.19047619047619</v>
      </c>
      <c r="AB21" s="27">
        <f t="shared" si="0"/>
        <v>103.1958195819582</v>
      </c>
      <c r="AC21" s="51">
        <v>20</v>
      </c>
      <c r="AD21" s="32">
        <f t="shared" si="1"/>
        <v>7.782101167315175</v>
      </c>
      <c r="AE21" s="51">
        <v>0</v>
      </c>
      <c r="AF21" s="32">
        <f t="shared" si="9"/>
        <v>0</v>
      </c>
      <c r="AG21" s="84"/>
    </row>
    <row r="22" spans="1:33" s="58" customFormat="1" ht="21.95" customHeight="1" x14ac:dyDescent="0.25">
      <c r="A22" s="60"/>
      <c r="B22" s="11" t="s">
        <v>78</v>
      </c>
      <c r="C22" s="142" t="s">
        <v>92</v>
      </c>
      <c r="D22" s="143"/>
      <c r="E22" s="143"/>
      <c r="F22" s="144"/>
      <c r="G22" s="48">
        <v>4</v>
      </c>
      <c r="H22" s="48">
        <v>205</v>
      </c>
      <c r="I22" s="48">
        <v>209</v>
      </c>
      <c r="J22" s="48">
        <v>203</v>
      </c>
      <c r="K22" s="29">
        <f>J22/I22*100</f>
        <v>97.129186602870803</v>
      </c>
      <c r="L22" s="48">
        <v>6</v>
      </c>
      <c r="M22" s="29">
        <f t="shared" si="3"/>
        <v>2.8708133971291865</v>
      </c>
      <c r="N22" s="29">
        <f t="shared" si="4"/>
        <v>0</v>
      </c>
      <c r="O22" s="29">
        <f t="shared" si="10"/>
        <v>209</v>
      </c>
      <c r="P22" s="48">
        <v>209</v>
      </c>
      <c r="Q22" s="29">
        <f t="shared" si="5"/>
        <v>100</v>
      </c>
      <c r="R22" s="48">
        <v>0</v>
      </c>
      <c r="S22" s="46">
        <f t="shared" si="6"/>
        <v>0</v>
      </c>
      <c r="T22" s="48">
        <v>0</v>
      </c>
      <c r="U22" s="29">
        <f t="shared" si="7"/>
        <v>0</v>
      </c>
      <c r="V22" s="48">
        <v>0</v>
      </c>
      <c r="W22" s="29">
        <f t="shared" si="8"/>
        <v>0</v>
      </c>
      <c r="X22" s="83">
        <v>3.4</v>
      </c>
      <c r="Y22" s="83">
        <v>3</v>
      </c>
      <c r="Z22" s="83">
        <v>15.3</v>
      </c>
      <c r="AA22" s="29">
        <f t="shared" si="11"/>
        <v>101.95121951219512</v>
      </c>
      <c r="AB22" s="29">
        <f t="shared" si="0"/>
        <v>0</v>
      </c>
      <c r="AC22" s="55">
        <v>0</v>
      </c>
      <c r="AD22" s="33" t="e">
        <f t="shared" si="1"/>
        <v>#DIV/0!</v>
      </c>
      <c r="AE22" s="55">
        <v>0</v>
      </c>
      <c r="AF22" s="33">
        <f t="shared" si="9"/>
        <v>0</v>
      </c>
      <c r="AG22" s="84"/>
    </row>
    <row r="23" spans="1:33" s="58" customFormat="1" ht="21.95" customHeight="1" x14ac:dyDescent="0.25">
      <c r="A23" s="60"/>
      <c r="B23" s="11" t="s">
        <v>79</v>
      </c>
      <c r="C23" s="142" t="s">
        <v>93</v>
      </c>
      <c r="D23" s="143"/>
      <c r="E23" s="143"/>
      <c r="F23" s="144"/>
      <c r="G23" s="48">
        <v>0</v>
      </c>
      <c r="H23" s="48">
        <v>0</v>
      </c>
      <c r="I23" s="48">
        <v>0</v>
      </c>
      <c r="J23" s="48">
        <v>0</v>
      </c>
      <c r="K23" s="42" t="e">
        <f t="shared" si="2"/>
        <v>#DIV/0!</v>
      </c>
      <c r="L23" s="48">
        <v>0</v>
      </c>
      <c r="M23" s="42" t="e">
        <f t="shared" si="3"/>
        <v>#DIV/0!</v>
      </c>
      <c r="N23" s="29">
        <f t="shared" si="4"/>
        <v>0</v>
      </c>
      <c r="O23" s="29">
        <f t="shared" si="10"/>
        <v>0</v>
      </c>
      <c r="P23" s="48">
        <v>0</v>
      </c>
      <c r="Q23" s="42" t="e">
        <f t="shared" si="5"/>
        <v>#DIV/0!</v>
      </c>
      <c r="R23" s="48">
        <v>0</v>
      </c>
      <c r="S23" s="46" t="e">
        <f t="shared" si="6"/>
        <v>#DIV/0!</v>
      </c>
      <c r="T23" s="48">
        <v>0</v>
      </c>
      <c r="U23" s="42" t="e">
        <f t="shared" si="7"/>
        <v>#DIV/0!</v>
      </c>
      <c r="V23" s="48">
        <v>0</v>
      </c>
      <c r="W23" s="42" t="e">
        <f t="shared" si="8"/>
        <v>#DIV/0!</v>
      </c>
      <c r="X23" s="78">
        <v>0</v>
      </c>
      <c r="Y23" s="78">
        <v>0</v>
      </c>
      <c r="Z23" s="78">
        <v>0</v>
      </c>
      <c r="AA23" s="42" t="e">
        <f t="shared" si="11"/>
        <v>#DIV/0!</v>
      </c>
      <c r="AB23" s="42" t="e">
        <f t="shared" si="0"/>
        <v>#DIV/0!</v>
      </c>
      <c r="AC23" s="55">
        <v>0</v>
      </c>
      <c r="AD23" s="50" t="e">
        <f t="shared" si="1"/>
        <v>#DIV/0!</v>
      </c>
      <c r="AE23" s="55">
        <v>0</v>
      </c>
      <c r="AF23" s="50" t="e">
        <f t="shared" si="9"/>
        <v>#DIV/0!</v>
      </c>
      <c r="AG23" s="84"/>
    </row>
    <row r="24" spans="1:33" s="58" customFormat="1" ht="21.95" customHeight="1" x14ac:dyDescent="0.25">
      <c r="A24" s="60"/>
      <c r="B24" s="11" t="s">
        <v>80</v>
      </c>
      <c r="C24" s="142" t="s">
        <v>94</v>
      </c>
      <c r="D24" s="143"/>
      <c r="E24" s="143"/>
      <c r="F24" s="144"/>
      <c r="G24" s="48">
        <v>0</v>
      </c>
      <c r="H24" s="48">
        <v>12</v>
      </c>
      <c r="I24" s="48">
        <v>11</v>
      </c>
      <c r="J24" s="48">
        <v>11</v>
      </c>
      <c r="K24" s="29">
        <f t="shared" si="2"/>
        <v>100</v>
      </c>
      <c r="L24" s="48">
        <v>0</v>
      </c>
      <c r="M24" s="29">
        <f t="shared" si="3"/>
        <v>0</v>
      </c>
      <c r="N24" s="29">
        <f t="shared" si="4"/>
        <v>1</v>
      </c>
      <c r="O24" s="29">
        <f t="shared" si="10"/>
        <v>12</v>
      </c>
      <c r="P24" s="48">
        <v>11</v>
      </c>
      <c r="Q24" s="29">
        <f t="shared" si="5"/>
        <v>100</v>
      </c>
      <c r="R24" s="48">
        <v>0</v>
      </c>
      <c r="S24" s="46">
        <f t="shared" si="6"/>
        <v>0</v>
      </c>
      <c r="T24" s="48">
        <v>0</v>
      </c>
      <c r="U24" s="29">
        <f t="shared" si="7"/>
        <v>0</v>
      </c>
      <c r="V24" s="48">
        <v>0</v>
      </c>
      <c r="W24" s="29">
        <f t="shared" si="8"/>
        <v>0</v>
      </c>
      <c r="X24" s="78">
        <v>10.5</v>
      </c>
      <c r="Y24" s="78">
        <v>10.5</v>
      </c>
      <c r="Z24" s="78">
        <v>0</v>
      </c>
      <c r="AA24" s="29">
        <f t="shared" si="11"/>
        <v>91.666666666666657</v>
      </c>
      <c r="AB24" s="29">
        <f t="shared" si="0"/>
        <v>33.18181818181818</v>
      </c>
      <c r="AC24" s="55">
        <v>0</v>
      </c>
      <c r="AD24" s="33">
        <f t="shared" si="1"/>
        <v>0</v>
      </c>
      <c r="AE24" s="55">
        <v>0</v>
      </c>
      <c r="AF24" s="33">
        <f t="shared" si="9"/>
        <v>0</v>
      </c>
      <c r="AG24" s="84"/>
    </row>
    <row r="25" spans="1:33" s="58" customFormat="1" ht="21.95" customHeight="1" x14ac:dyDescent="0.25">
      <c r="A25" s="60"/>
      <c r="B25" s="76" t="s">
        <v>81</v>
      </c>
      <c r="C25" s="139" t="s">
        <v>129</v>
      </c>
      <c r="D25" s="140"/>
      <c r="E25" s="140"/>
      <c r="F25" s="141"/>
      <c r="G25" s="72">
        <v>0</v>
      </c>
      <c r="H25" s="72"/>
      <c r="I25" s="72">
        <v>0</v>
      </c>
      <c r="J25" s="72">
        <v>0</v>
      </c>
      <c r="K25" s="73" t="e">
        <f t="shared" si="2"/>
        <v>#DIV/0!</v>
      </c>
      <c r="L25" s="72">
        <v>0</v>
      </c>
      <c r="M25" s="73" t="e">
        <f t="shared" si="3"/>
        <v>#DIV/0!</v>
      </c>
      <c r="N25" s="73">
        <f t="shared" si="4"/>
        <v>0</v>
      </c>
      <c r="O25" s="73">
        <f t="shared" si="10"/>
        <v>0</v>
      </c>
      <c r="P25" s="72">
        <v>0</v>
      </c>
      <c r="Q25" s="73" t="e">
        <f t="shared" si="5"/>
        <v>#DIV/0!</v>
      </c>
      <c r="R25" s="72">
        <v>0</v>
      </c>
      <c r="S25" s="73" t="e">
        <f t="shared" si="6"/>
        <v>#DIV/0!</v>
      </c>
      <c r="T25" s="72">
        <v>0</v>
      </c>
      <c r="U25" s="73" t="e">
        <f t="shared" si="7"/>
        <v>#DIV/0!</v>
      </c>
      <c r="V25" s="72">
        <v>0</v>
      </c>
      <c r="W25" s="73" t="e">
        <f t="shared" si="8"/>
        <v>#DIV/0!</v>
      </c>
      <c r="X25" s="79">
        <v>0</v>
      </c>
      <c r="Y25" s="79">
        <v>0</v>
      </c>
      <c r="Z25" s="79">
        <v>0</v>
      </c>
      <c r="AA25" s="73" t="e">
        <f t="shared" si="11"/>
        <v>#DIV/0!</v>
      </c>
      <c r="AB25" s="73" t="e">
        <f t="shared" si="0"/>
        <v>#DIV/0!</v>
      </c>
      <c r="AC25" s="75">
        <v>0</v>
      </c>
      <c r="AD25" s="74" t="e">
        <f t="shared" si="1"/>
        <v>#DIV/0!</v>
      </c>
      <c r="AE25" s="75">
        <v>0</v>
      </c>
      <c r="AF25" s="74" t="e">
        <f t="shared" si="9"/>
        <v>#DIV/0!</v>
      </c>
      <c r="AG25" s="84"/>
    </row>
    <row r="26" spans="1:33" s="57" customFormat="1" ht="21.95" customHeight="1" x14ac:dyDescent="0.25">
      <c r="B26" s="15" t="s">
        <v>108</v>
      </c>
      <c r="C26" s="125" t="s">
        <v>132</v>
      </c>
      <c r="D26" s="125"/>
      <c r="E26" s="125"/>
      <c r="F26" s="125"/>
      <c r="G26" s="30">
        <f>G14+G19+G21+G25</f>
        <v>307</v>
      </c>
      <c r="H26" s="30">
        <f>H14+H19+H21+H25</f>
        <v>1184</v>
      </c>
      <c r="I26" s="30">
        <f>I14+I19+I21+I25</f>
        <v>1163</v>
      </c>
      <c r="J26" s="30">
        <f>J14+J19+J21+J25</f>
        <v>1051</v>
      </c>
      <c r="K26" s="30">
        <f>J26/I26*100</f>
        <v>90.369733447979357</v>
      </c>
      <c r="L26" s="30">
        <f>L14+L19+L21+L25</f>
        <v>112</v>
      </c>
      <c r="M26" s="30">
        <f>L26/I26*100</f>
        <v>9.6302665520206361</v>
      </c>
      <c r="N26" s="30">
        <f>O26-I26</f>
        <v>328</v>
      </c>
      <c r="O26" s="30">
        <f t="shared" si="10"/>
        <v>1491</v>
      </c>
      <c r="P26" s="30">
        <f>P14+P19+P21+P25</f>
        <v>964</v>
      </c>
      <c r="Q26" s="30">
        <f>P26/I26*100</f>
        <v>82.8890799656062</v>
      </c>
      <c r="R26" s="30">
        <f>R14+R19+R21+R25</f>
        <v>93</v>
      </c>
      <c r="S26" s="30">
        <f>R26/I26*100</f>
        <v>7.9965606190885632</v>
      </c>
      <c r="T26" s="30">
        <f>T14+T19+T21</f>
        <v>77</v>
      </c>
      <c r="U26" s="30">
        <f>T26/I26*100</f>
        <v>6.6208082545141878</v>
      </c>
      <c r="V26" s="30">
        <f>V14+V19+V21</f>
        <v>29</v>
      </c>
      <c r="W26" s="30">
        <f>V26/I26*100</f>
        <v>2.4935511607910579</v>
      </c>
      <c r="X26" s="82">
        <v>116.5</v>
      </c>
      <c r="Y26" s="82">
        <v>99.3</v>
      </c>
      <c r="Z26" s="82">
        <v>277.3</v>
      </c>
      <c r="AA26" s="30">
        <f>I26/H26*100</f>
        <v>98.226351351351354</v>
      </c>
      <c r="AB26" s="30">
        <f t="shared" si="0"/>
        <v>102.94067067927773</v>
      </c>
      <c r="AC26" s="30">
        <f>AC14+AC19+AC21+AC25</f>
        <v>28</v>
      </c>
      <c r="AD26" s="31">
        <f t="shared" si="1"/>
        <v>8.536585365853659</v>
      </c>
      <c r="AE26" s="36">
        <f>AE14+AE19+AE21+AE25</f>
        <v>0</v>
      </c>
      <c r="AF26" s="31">
        <f t="shared" si="9"/>
        <v>0</v>
      </c>
      <c r="AG26" s="84"/>
    </row>
    <row r="27" spans="1:33" x14ac:dyDescent="0.25">
      <c r="P27" s="62"/>
      <c r="Q27" s="62"/>
      <c r="R27" s="62"/>
      <c r="S27" s="62"/>
      <c r="T27" s="62"/>
      <c r="U27" s="62"/>
      <c r="V27" s="63"/>
    </row>
    <row r="28" spans="1:33" x14ac:dyDescent="0.25">
      <c r="B28" t="s">
        <v>37</v>
      </c>
      <c r="P28" s="62"/>
      <c r="Q28" s="62"/>
      <c r="R28" s="62"/>
      <c r="S28" s="62"/>
      <c r="T28" s="62"/>
      <c r="U28" s="62"/>
      <c r="V28" s="62"/>
    </row>
    <row r="29" spans="1:33" x14ac:dyDescent="0.25">
      <c r="I29" s="77"/>
      <c r="L29" s="77"/>
      <c r="P29" s="77"/>
    </row>
    <row r="30" spans="1:33" x14ac:dyDescent="0.25"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spans="1:33" x14ac:dyDescent="0.25">
      <c r="P31" s="77"/>
      <c r="Q31" s="77"/>
      <c r="R31" s="77"/>
      <c r="S31" s="77"/>
      <c r="T31" s="77"/>
      <c r="U31" s="77"/>
      <c r="V31" s="77"/>
      <c r="W31" s="77"/>
    </row>
    <row r="32" spans="1:33" x14ac:dyDescent="0.25">
      <c r="I32" s="77"/>
      <c r="P32" s="77"/>
      <c r="V32" s="77"/>
    </row>
    <row r="34" spans="16:20" x14ac:dyDescent="0.25">
      <c r="R34" s="77"/>
    </row>
    <row r="35" spans="16:20" x14ac:dyDescent="0.25">
      <c r="T35" s="77"/>
    </row>
    <row r="36" spans="16:20" x14ac:dyDescent="0.25">
      <c r="P36" s="77"/>
    </row>
  </sheetData>
  <mergeCells count="43">
    <mergeCell ref="C25:F25"/>
    <mergeCell ref="C22:F22"/>
    <mergeCell ref="C23:F23"/>
    <mergeCell ref="C24:F24"/>
    <mergeCell ref="B6:B13"/>
    <mergeCell ref="C6:F13"/>
    <mergeCell ref="AC7:AC12"/>
    <mergeCell ref="P6:Z6"/>
    <mergeCell ref="B2:AF2"/>
    <mergeCell ref="P7:Q11"/>
    <mergeCell ref="R7:S11"/>
    <mergeCell ref="T7:U11"/>
    <mergeCell ref="V7:W11"/>
    <mergeCell ref="I9:I12"/>
    <mergeCell ref="AE6:AF6"/>
    <mergeCell ref="AE7:AE12"/>
    <mergeCell ref="AF7:AF12"/>
    <mergeCell ref="B4:AF5"/>
    <mergeCell ref="G7:G12"/>
    <mergeCell ref="AD7:AD12"/>
    <mergeCell ref="AA6:AD6"/>
    <mergeCell ref="AB7:AB12"/>
    <mergeCell ref="H7:H12"/>
    <mergeCell ref="J9:K11"/>
    <mergeCell ref="L9:M11"/>
    <mergeCell ref="I7:M8"/>
    <mergeCell ref="N7:N12"/>
    <mergeCell ref="G6:O6"/>
    <mergeCell ref="C14:F14"/>
    <mergeCell ref="C15:F15"/>
    <mergeCell ref="AA7:AA12"/>
    <mergeCell ref="C26:F26"/>
    <mergeCell ref="C16:F16"/>
    <mergeCell ref="C17:F17"/>
    <mergeCell ref="C18:F18"/>
    <mergeCell ref="C20:F20"/>
    <mergeCell ref="C19:F19"/>
    <mergeCell ref="X9:X12"/>
    <mergeCell ref="X7:Z8"/>
    <mergeCell ref="O7:O12"/>
    <mergeCell ref="Y9:Y12"/>
    <mergeCell ref="C21:F21"/>
    <mergeCell ref="Z9:Z12"/>
  </mergeCells>
  <pageMargins left="0.7" right="0.7" top="0.75" bottom="0.75" header="0.3" footer="0.3"/>
  <pageSetup paperSize="8" scale="64" fitToHeight="0" orientation="landscape" r:id="rId1"/>
  <ignoredErrors>
    <ignoredError sqref="AA26:AB26 W26 Q14:Q20 U14:U20 W14:W20 AA14:AB20 AD14:AD20 S14:S20 K14:K18 M14:M20 AF26 AF14:AF20 K20" evalError="1" calculatedColumn="1"/>
    <ignoredError sqref="AD26 Q26 S26 U26" evalError="1" formula="1" calculatedColumn="1"/>
    <ignoredError sqref="K19 K21:K25 M25:M26 Q21:Q24 S21:S24 U22:U24 W21:W24 AA21:AB24 AD22:AD24 AF21:AF24 M21:M24" evalError="1"/>
    <ignoredError sqref="K26 AD21" evalError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B2:O31"/>
  <sheetViews>
    <sheetView tabSelected="1" topLeftCell="C1" zoomScale="130" zoomScaleNormal="130" workbookViewId="0">
      <selection activeCell="F15" sqref="F15"/>
    </sheetView>
  </sheetViews>
  <sheetFormatPr defaultRowHeight="15" x14ac:dyDescent="0.25"/>
  <cols>
    <col min="1" max="1" width="9.140625" customWidth="1"/>
    <col min="2" max="2" width="3.7109375" customWidth="1"/>
    <col min="3" max="5" width="9.28515625" customWidth="1"/>
    <col min="6" max="15" width="10.42578125" customWidth="1"/>
  </cols>
  <sheetData>
    <row r="2" spans="2:15" x14ac:dyDescent="0.25">
      <c r="B2" s="96" t="s">
        <v>137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5" x14ac:dyDescent="0.2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5" ht="15" customHeight="1" x14ac:dyDescent="0.25">
      <c r="B4" s="150" t="s">
        <v>10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2:15" ht="15" customHeight="1" x14ac:dyDescent="0.2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2:15" ht="15" customHeight="1" x14ac:dyDescent="0.25">
      <c r="B6" s="152" t="s">
        <v>22</v>
      </c>
      <c r="C6" s="153"/>
      <c r="D6" s="153"/>
      <c r="E6" s="153"/>
      <c r="F6" s="152" t="s">
        <v>95</v>
      </c>
      <c r="G6" s="156"/>
      <c r="H6" s="156"/>
      <c r="I6" s="156"/>
      <c r="J6" s="156"/>
      <c r="K6" s="152" t="s">
        <v>72</v>
      </c>
      <c r="L6" s="156"/>
      <c r="M6" s="156"/>
      <c r="N6" s="157" t="s">
        <v>76</v>
      </c>
      <c r="O6" s="158"/>
    </row>
    <row r="7" spans="2:15" ht="15" customHeight="1" x14ac:dyDescent="0.25">
      <c r="B7" s="153"/>
      <c r="C7" s="153"/>
      <c r="D7" s="153"/>
      <c r="E7" s="153"/>
      <c r="F7" s="152" t="s">
        <v>13</v>
      </c>
      <c r="G7" s="152" t="s">
        <v>23</v>
      </c>
      <c r="H7" s="152" t="s">
        <v>24</v>
      </c>
      <c r="I7" s="152" t="s">
        <v>56</v>
      </c>
      <c r="J7" s="152" t="s">
        <v>25</v>
      </c>
      <c r="K7" s="152" t="s">
        <v>136</v>
      </c>
      <c r="L7" s="106" t="s">
        <v>26</v>
      </c>
      <c r="M7" s="106" t="s">
        <v>27</v>
      </c>
      <c r="N7" s="106" t="s">
        <v>84</v>
      </c>
      <c r="O7" s="106" t="s">
        <v>85</v>
      </c>
    </row>
    <row r="8" spans="2:15" x14ac:dyDescent="0.25">
      <c r="B8" s="153"/>
      <c r="C8" s="153"/>
      <c r="D8" s="153"/>
      <c r="E8" s="153"/>
      <c r="F8" s="152"/>
      <c r="G8" s="152"/>
      <c r="H8" s="152"/>
      <c r="I8" s="152"/>
      <c r="J8" s="152"/>
      <c r="K8" s="152"/>
      <c r="L8" s="106"/>
      <c r="M8" s="106"/>
      <c r="N8" s="106"/>
      <c r="O8" s="106"/>
    </row>
    <row r="9" spans="2:15" ht="15" customHeight="1" x14ac:dyDescent="0.25">
      <c r="B9" s="153"/>
      <c r="C9" s="153"/>
      <c r="D9" s="153"/>
      <c r="E9" s="153"/>
      <c r="F9" s="152"/>
      <c r="G9" s="152"/>
      <c r="H9" s="152"/>
      <c r="I9" s="152"/>
      <c r="J9" s="152"/>
      <c r="K9" s="152"/>
      <c r="L9" s="106"/>
      <c r="M9" s="106"/>
      <c r="N9" s="106"/>
      <c r="O9" s="106"/>
    </row>
    <row r="10" spans="2:15" x14ac:dyDescent="0.25">
      <c r="B10" s="153"/>
      <c r="C10" s="153"/>
      <c r="D10" s="153"/>
      <c r="E10" s="153"/>
      <c r="F10" s="152"/>
      <c r="G10" s="152"/>
      <c r="H10" s="152"/>
      <c r="I10" s="152"/>
      <c r="J10" s="152"/>
      <c r="K10" s="152"/>
      <c r="L10" s="106"/>
      <c r="M10" s="106"/>
      <c r="N10" s="106"/>
      <c r="O10" s="106"/>
    </row>
    <row r="11" spans="2:15" x14ac:dyDescent="0.25">
      <c r="B11" s="153"/>
      <c r="C11" s="153"/>
      <c r="D11" s="153"/>
      <c r="E11" s="153"/>
      <c r="F11" s="152"/>
      <c r="G11" s="152"/>
      <c r="H11" s="152"/>
      <c r="I11" s="152"/>
      <c r="J11" s="152"/>
      <c r="K11" s="152"/>
      <c r="L11" s="106"/>
      <c r="M11" s="106"/>
      <c r="N11" s="106"/>
      <c r="O11" s="106"/>
    </row>
    <row r="12" spans="2:15" ht="15" customHeight="1" x14ac:dyDescent="0.25">
      <c r="B12" s="153"/>
      <c r="C12" s="153"/>
      <c r="D12" s="153"/>
      <c r="E12" s="153"/>
      <c r="F12" s="19">
        <v>1</v>
      </c>
      <c r="G12" s="19">
        <v>2</v>
      </c>
      <c r="H12" s="19">
        <v>3</v>
      </c>
      <c r="I12" s="19">
        <v>4</v>
      </c>
      <c r="J12" s="19">
        <v>5</v>
      </c>
      <c r="K12" s="19">
        <v>6</v>
      </c>
      <c r="L12" s="19">
        <v>7</v>
      </c>
      <c r="M12" s="19">
        <v>8</v>
      </c>
      <c r="N12" s="9">
        <v>9</v>
      </c>
      <c r="O12" s="9">
        <v>10</v>
      </c>
    </row>
    <row r="13" spans="2:15" s="24" customFormat="1" x14ac:dyDescent="0.25">
      <c r="B13" s="45" t="s">
        <v>111</v>
      </c>
      <c r="C13" s="154" t="s">
        <v>127</v>
      </c>
      <c r="D13" s="154"/>
      <c r="E13" s="154"/>
      <c r="F13" s="35">
        <f>CIVIL_CASES!G25</f>
        <v>273</v>
      </c>
      <c r="G13" s="35">
        <f>CIVIL_CASES!H25</f>
        <v>493</v>
      </c>
      <c r="H13" s="35">
        <f>CIVIL_CASES!I25</f>
        <v>532</v>
      </c>
      <c r="I13" s="35">
        <f>J13-H13</f>
        <v>234</v>
      </c>
      <c r="J13" s="35">
        <f>F13+G13</f>
        <v>766</v>
      </c>
      <c r="K13" s="35">
        <f>H13/G13*100</f>
        <v>107.91075050709939</v>
      </c>
      <c r="L13" s="35">
        <f>CIVIL_CASES!AC25</f>
        <v>20</v>
      </c>
      <c r="M13" s="35">
        <f>L13/I13*100</f>
        <v>8.5470085470085468</v>
      </c>
      <c r="N13" s="35">
        <f>CIVIL_CASES!AE25</f>
        <v>0</v>
      </c>
      <c r="O13" s="35">
        <f>N13/H13</f>
        <v>0</v>
      </c>
    </row>
    <row r="14" spans="2:15" s="24" customFormat="1" x14ac:dyDescent="0.25">
      <c r="B14" s="45" t="s">
        <v>124</v>
      </c>
      <c r="C14" s="155" t="s">
        <v>128</v>
      </c>
      <c r="D14" s="155"/>
      <c r="E14" s="155"/>
      <c r="F14" s="38">
        <f>'CESHTJE PENALE'!G26</f>
        <v>307</v>
      </c>
      <c r="G14" s="38">
        <f>'CESHTJE PENALE'!H26</f>
        <v>1184</v>
      </c>
      <c r="H14" s="38">
        <f>'CESHTJE PENALE'!I26</f>
        <v>1163</v>
      </c>
      <c r="I14" s="35">
        <f>J14-H14</f>
        <v>328</v>
      </c>
      <c r="J14" s="35">
        <f>F14+G14</f>
        <v>1491</v>
      </c>
      <c r="K14" s="35">
        <f>H14/G14*100</f>
        <v>98.226351351351354</v>
      </c>
      <c r="L14" s="35">
        <f>'CESHTJE PENALE'!AC26</f>
        <v>28</v>
      </c>
      <c r="M14" s="35">
        <f>L14/I14*100</f>
        <v>8.536585365853659</v>
      </c>
      <c r="N14" s="38">
        <f>'CESHTJE PENALE'!AE26</f>
        <v>0</v>
      </c>
      <c r="O14" s="35">
        <f>N14/H14</f>
        <v>0</v>
      </c>
    </row>
    <row r="15" spans="2:15" s="24" customFormat="1" x14ac:dyDescent="0.25">
      <c r="B15" s="44" t="s">
        <v>77</v>
      </c>
      <c r="C15" s="149" t="s">
        <v>115</v>
      </c>
      <c r="D15" s="149"/>
      <c r="E15" s="149"/>
      <c r="F15" s="30">
        <f>F13+F14</f>
        <v>580</v>
      </c>
      <c r="G15" s="30">
        <f>G13+G14</f>
        <v>1677</v>
      </c>
      <c r="H15" s="30">
        <f>H13+H14</f>
        <v>1695</v>
      </c>
      <c r="I15" s="34">
        <f>J15-H15</f>
        <v>562</v>
      </c>
      <c r="J15" s="34">
        <f>F15+G15</f>
        <v>2257</v>
      </c>
      <c r="K15" s="34">
        <f>H15/G15*100</f>
        <v>101.07334525939177</v>
      </c>
      <c r="L15" s="30">
        <f>L13+L14</f>
        <v>48</v>
      </c>
      <c r="M15" s="30">
        <f>L15/I15*100</f>
        <v>8.5409252669039155</v>
      </c>
      <c r="N15" s="30">
        <f>N13+N14</f>
        <v>0</v>
      </c>
      <c r="O15" s="34">
        <f>N15/H15</f>
        <v>0</v>
      </c>
    </row>
    <row r="17" spans="2:14" x14ac:dyDescent="0.25">
      <c r="B17" t="s">
        <v>39</v>
      </c>
    </row>
    <row r="20" spans="2:14" ht="15" customHeight="1" x14ac:dyDescent="0.25">
      <c r="D20" s="150" t="s">
        <v>28</v>
      </c>
      <c r="E20" s="150"/>
      <c r="F20" s="150"/>
      <c r="G20" s="150"/>
      <c r="H20" s="150"/>
    </row>
    <row r="21" spans="2:14" x14ac:dyDescent="0.25">
      <c r="D21" s="150"/>
      <c r="E21" s="150"/>
      <c r="F21" s="150"/>
      <c r="G21" s="150"/>
      <c r="H21" s="150"/>
    </row>
    <row r="22" spans="2:14" ht="15" customHeight="1" x14ac:dyDescent="0.25">
      <c r="D22" s="150"/>
      <c r="E22" s="150"/>
      <c r="F22" s="150"/>
      <c r="G22" s="150"/>
      <c r="H22" s="150"/>
    </row>
    <row r="23" spans="2:14" ht="15" customHeight="1" x14ac:dyDescent="0.25">
      <c r="D23" s="152" t="s">
        <v>29</v>
      </c>
      <c r="E23" s="152" t="s">
        <v>30</v>
      </c>
      <c r="F23" s="152" t="s">
        <v>38</v>
      </c>
      <c r="G23" s="152" t="s">
        <v>130</v>
      </c>
      <c r="H23" s="152" t="s">
        <v>131</v>
      </c>
    </row>
    <row r="24" spans="2:14" x14ac:dyDescent="0.25">
      <c r="D24" s="152"/>
      <c r="E24" s="152"/>
      <c r="F24" s="152"/>
      <c r="G24" s="152"/>
      <c r="H24" s="152"/>
    </row>
    <row r="25" spans="2:14" x14ac:dyDescent="0.25">
      <c r="D25" s="152"/>
      <c r="E25" s="152"/>
      <c r="F25" s="152"/>
      <c r="G25" s="152"/>
      <c r="H25" s="152"/>
      <c r="J25" s="77"/>
    </row>
    <row r="26" spans="2:14" x14ac:dyDescent="0.25">
      <c r="D26" s="152"/>
      <c r="E26" s="152"/>
      <c r="F26" s="152"/>
      <c r="G26" s="152"/>
      <c r="H26" s="152"/>
      <c r="M26" s="77"/>
    </row>
    <row r="27" spans="2:14" x14ac:dyDescent="0.25">
      <c r="D27" s="152"/>
      <c r="E27" s="152"/>
      <c r="F27" s="152"/>
      <c r="G27" s="152"/>
      <c r="H27" s="152"/>
    </row>
    <row r="28" spans="2:14" x14ac:dyDescent="0.25">
      <c r="D28" s="12">
        <v>1</v>
      </c>
      <c r="E28" s="12">
        <v>2</v>
      </c>
      <c r="F28" s="12">
        <v>3</v>
      </c>
      <c r="G28" s="12">
        <v>4</v>
      </c>
      <c r="H28" s="64">
        <v>5</v>
      </c>
    </row>
    <row r="29" spans="2:14" x14ac:dyDescent="0.25">
      <c r="D29" s="37">
        <v>5.5</v>
      </c>
      <c r="E29" s="28">
        <f>G15/D29</f>
        <v>304.90909090909093</v>
      </c>
      <c r="F29" s="28">
        <f>H15/D29</f>
        <v>308.18181818181819</v>
      </c>
      <c r="G29" s="28">
        <f>J15/D29</f>
        <v>410.36363636363637</v>
      </c>
      <c r="H29" s="28">
        <f>I15/D29</f>
        <v>102.18181818181819</v>
      </c>
    </row>
    <row r="30" spans="2:14" x14ac:dyDescent="0.25">
      <c r="M30" s="77"/>
      <c r="N30" s="77"/>
    </row>
    <row r="31" spans="2:14" x14ac:dyDescent="0.25">
      <c r="D31" t="s">
        <v>40</v>
      </c>
      <c r="M31" s="77"/>
    </row>
  </sheetData>
  <mergeCells count="25">
    <mergeCell ref="D23:D27"/>
    <mergeCell ref="N7:N11"/>
    <mergeCell ref="O7:O11"/>
    <mergeCell ref="K6:M6"/>
    <mergeCell ref="E23:E27"/>
    <mergeCell ref="F23:F27"/>
    <mergeCell ref="G23:G27"/>
    <mergeCell ref="D20:H22"/>
    <mergeCell ref="H23:H27"/>
    <mergeCell ref="B2:L2"/>
    <mergeCell ref="C15:E15"/>
    <mergeCell ref="B4:O5"/>
    <mergeCell ref="B6:E12"/>
    <mergeCell ref="C13:E13"/>
    <mergeCell ref="C14:E14"/>
    <mergeCell ref="M7:M11"/>
    <mergeCell ref="K7:K11"/>
    <mergeCell ref="L7:L11"/>
    <mergeCell ref="G7:G11"/>
    <mergeCell ref="F6:J6"/>
    <mergeCell ref="F7:F11"/>
    <mergeCell ref="H7:H11"/>
    <mergeCell ref="I7:I11"/>
    <mergeCell ref="J7:J11"/>
    <mergeCell ref="N6:O6"/>
  </mergeCells>
  <pageMargins left="0.7" right="0.7" top="0.75" bottom="0.75" header="0.3" footer="0.3"/>
  <pageSetup paperSize="8" orientation="landscape" r:id="rId1"/>
  <ignoredErrors>
    <ignoredError sqref="E29:G29 K14 K13 M13 M14 O13 O14 K15 O15" evalError="1" calculatedColumn="1"/>
    <ignoredError sqref="M15" evalError="1" formula="1" calculatedColum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4"/>
  <sheetViews>
    <sheetView zoomScale="90" zoomScaleNormal="90" workbookViewId="0">
      <selection activeCell="A4" sqref="A4:R27"/>
    </sheetView>
  </sheetViews>
  <sheetFormatPr defaultRowHeight="15" x14ac:dyDescent="0.25"/>
  <cols>
    <col min="1" max="1" width="5.7109375" customWidth="1"/>
    <col min="2" max="5" width="8.28515625" customWidth="1"/>
    <col min="6" max="12" width="9.140625" customWidth="1"/>
  </cols>
  <sheetData>
    <row r="2" spans="1:27" x14ac:dyDescent="0.25">
      <c r="A2" s="96" t="s">
        <v>137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5" customHeight="1" x14ac:dyDescent="0.25">
      <c r="A4" s="150" t="s">
        <v>32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63"/>
      <c r="N4" s="163"/>
      <c r="O4" s="163"/>
      <c r="P4" s="163"/>
      <c r="Q4" s="163"/>
      <c r="R4" s="163"/>
    </row>
    <row r="5" spans="1:27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63"/>
      <c r="N5" s="163"/>
      <c r="O5" s="163"/>
      <c r="P5" s="163"/>
      <c r="Q5" s="163"/>
      <c r="R5" s="163"/>
    </row>
    <row r="6" spans="1:27" ht="15" customHeight="1" x14ac:dyDescent="0.25">
      <c r="A6" s="180" t="s">
        <v>22</v>
      </c>
      <c r="B6" s="153"/>
      <c r="C6" s="153"/>
      <c r="D6" s="153"/>
      <c r="E6" s="153"/>
      <c r="F6" s="152" t="s">
        <v>34</v>
      </c>
      <c r="G6" s="152"/>
      <c r="H6" s="152"/>
      <c r="I6" s="152"/>
      <c r="J6" s="152"/>
      <c r="K6" s="152"/>
      <c r="L6" s="152"/>
      <c r="M6" s="106" t="s">
        <v>35</v>
      </c>
      <c r="N6" s="106"/>
      <c r="O6" s="106"/>
      <c r="P6" s="106"/>
      <c r="Q6" s="106"/>
      <c r="R6" s="106"/>
    </row>
    <row r="7" spans="1:27" ht="15" customHeight="1" x14ac:dyDescent="0.25">
      <c r="A7" s="153"/>
      <c r="B7" s="153"/>
      <c r="C7" s="153"/>
      <c r="D7" s="153"/>
      <c r="E7" s="153"/>
      <c r="F7" s="159" t="s">
        <v>14</v>
      </c>
      <c r="G7" s="159" t="s">
        <v>57</v>
      </c>
      <c r="H7" s="159" t="s">
        <v>58</v>
      </c>
      <c r="I7" s="159" t="s">
        <v>59</v>
      </c>
      <c r="J7" s="159" t="s">
        <v>60</v>
      </c>
      <c r="K7" s="159" t="s">
        <v>61</v>
      </c>
      <c r="L7" s="162" t="s">
        <v>62</v>
      </c>
      <c r="M7" s="162" t="s">
        <v>1</v>
      </c>
      <c r="N7" s="162" t="s">
        <v>16</v>
      </c>
      <c r="O7" s="162" t="s">
        <v>17</v>
      </c>
      <c r="P7" s="162" t="s">
        <v>18</v>
      </c>
      <c r="Q7" s="162" t="s">
        <v>19</v>
      </c>
      <c r="R7" s="162" t="s">
        <v>21</v>
      </c>
    </row>
    <row r="8" spans="1:27" x14ac:dyDescent="0.25">
      <c r="A8" s="153"/>
      <c r="B8" s="153"/>
      <c r="C8" s="153"/>
      <c r="D8" s="153"/>
      <c r="E8" s="153"/>
      <c r="F8" s="160"/>
      <c r="G8" s="160"/>
      <c r="H8" s="160"/>
      <c r="I8" s="160"/>
      <c r="J8" s="160"/>
      <c r="K8" s="160"/>
      <c r="L8" s="107"/>
      <c r="M8" s="107"/>
      <c r="N8" s="107"/>
      <c r="O8" s="107"/>
      <c r="P8" s="107"/>
      <c r="Q8" s="107"/>
      <c r="R8" s="107"/>
    </row>
    <row r="9" spans="1:27" x14ac:dyDescent="0.25">
      <c r="A9" s="153"/>
      <c r="B9" s="153"/>
      <c r="C9" s="153"/>
      <c r="D9" s="153"/>
      <c r="E9" s="153"/>
      <c r="F9" s="160"/>
      <c r="G9" s="160"/>
      <c r="H9" s="160"/>
      <c r="I9" s="160"/>
      <c r="J9" s="160"/>
      <c r="K9" s="160"/>
      <c r="L9" s="107"/>
      <c r="M9" s="107"/>
      <c r="N9" s="107"/>
      <c r="O9" s="107"/>
      <c r="P9" s="107"/>
      <c r="Q9" s="107"/>
      <c r="R9" s="107"/>
    </row>
    <row r="10" spans="1:27" x14ac:dyDescent="0.25">
      <c r="A10" s="153"/>
      <c r="B10" s="153"/>
      <c r="C10" s="153"/>
      <c r="D10" s="153"/>
      <c r="E10" s="153"/>
      <c r="F10" s="161"/>
      <c r="G10" s="161"/>
      <c r="H10" s="161"/>
      <c r="I10" s="161"/>
      <c r="J10" s="161"/>
      <c r="K10" s="161"/>
      <c r="L10" s="107"/>
      <c r="M10" s="107"/>
      <c r="N10" s="107"/>
      <c r="O10" s="107"/>
      <c r="P10" s="107"/>
      <c r="Q10" s="107"/>
      <c r="R10" s="107"/>
    </row>
    <row r="11" spans="1:27" x14ac:dyDescent="0.25">
      <c r="A11" s="153"/>
      <c r="B11" s="153"/>
      <c r="C11" s="153"/>
      <c r="D11" s="153"/>
      <c r="E11" s="153"/>
      <c r="F11" s="10">
        <v>1</v>
      </c>
      <c r="G11" s="13">
        <v>2</v>
      </c>
      <c r="H11" s="13">
        <v>3</v>
      </c>
      <c r="I11" s="9">
        <v>4</v>
      </c>
      <c r="J11" s="9">
        <v>5</v>
      </c>
      <c r="K11" s="9">
        <v>6</v>
      </c>
      <c r="L11" s="13">
        <v>7</v>
      </c>
      <c r="M11" s="21">
        <v>8</v>
      </c>
      <c r="N11" s="21">
        <v>9</v>
      </c>
      <c r="O11" s="9">
        <v>10</v>
      </c>
      <c r="P11" s="9">
        <v>11</v>
      </c>
      <c r="Q11" s="9">
        <v>12</v>
      </c>
      <c r="R11" s="21">
        <v>13</v>
      </c>
    </row>
    <row r="12" spans="1:27" s="57" customFormat="1" ht="21.95" customHeight="1" x14ac:dyDescent="0.25">
      <c r="A12" s="25" t="s">
        <v>111</v>
      </c>
      <c r="B12" s="173" t="s">
        <v>63</v>
      </c>
      <c r="C12" s="174"/>
      <c r="D12" s="174"/>
      <c r="E12" s="175"/>
      <c r="F12" s="65">
        <f>CIVIL_CASES!N14</f>
        <v>156</v>
      </c>
      <c r="G12" s="27">
        <f t="shared" ref="G12:L12" si="0">G13+G14+G15+G16</f>
        <v>81</v>
      </c>
      <c r="H12" s="27">
        <f t="shared" si="0"/>
        <v>37</v>
      </c>
      <c r="I12" s="27">
        <f t="shared" si="0"/>
        <v>22</v>
      </c>
      <c r="J12" s="27">
        <f t="shared" si="0"/>
        <v>10</v>
      </c>
      <c r="K12" s="27">
        <f t="shared" si="0"/>
        <v>4</v>
      </c>
      <c r="L12" s="27">
        <f t="shared" si="0"/>
        <v>2</v>
      </c>
      <c r="M12" s="65">
        <f>G12/F12*100</f>
        <v>51.923076923076927</v>
      </c>
      <c r="N12" s="65">
        <f>H12/F12*100</f>
        <v>23.717948717948715</v>
      </c>
      <c r="O12" s="65">
        <f>I12/F12*100</f>
        <v>14.102564102564102</v>
      </c>
      <c r="P12" s="65">
        <f>J12/F12*100</f>
        <v>6.4102564102564097</v>
      </c>
      <c r="Q12" s="65">
        <f>K12/F12*100</f>
        <v>2.5641025641025639</v>
      </c>
      <c r="R12" s="65">
        <f>L12/F12*100</f>
        <v>1.2820512820512819</v>
      </c>
    </row>
    <row r="13" spans="1:27" s="58" customFormat="1" ht="21.95" customHeight="1" x14ac:dyDescent="0.25">
      <c r="A13" s="41" t="s">
        <v>118</v>
      </c>
      <c r="B13" s="170" t="s">
        <v>64</v>
      </c>
      <c r="C13" s="171"/>
      <c r="D13" s="171"/>
      <c r="E13" s="172"/>
      <c r="F13" s="66">
        <f>CIVIL_CASES!N15</f>
        <v>65</v>
      </c>
      <c r="G13" s="43">
        <v>26</v>
      </c>
      <c r="H13" s="43">
        <v>13</v>
      </c>
      <c r="I13" s="43">
        <v>12</v>
      </c>
      <c r="J13" s="43">
        <v>8</v>
      </c>
      <c r="K13" s="43">
        <v>4</v>
      </c>
      <c r="L13" s="43">
        <v>2</v>
      </c>
      <c r="M13" s="70">
        <f t="shared" ref="M13:M27" si="1">G13/F13*100</f>
        <v>40</v>
      </c>
      <c r="N13" s="70">
        <f t="shared" ref="N13:N27" si="2">H13/F13*100</f>
        <v>20</v>
      </c>
      <c r="O13" s="70">
        <f t="shared" ref="O13:O27" si="3">I13/F13*100</f>
        <v>18.461538461538463</v>
      </c>
      <c r="P13" s="70">
        <f t="shared" ref="P13:P27" si="4">J13/F13*100</f>
        <v>12.307692307692308</v>
      </c>
      <c r="Q13" s="70">
        <f t="shared" ref="Q13:Q27" si="5">K13/F13*100</f>
        <v>6.1538461538461542</v>
      </c>
      <c r="R13" s="70">
        <f t="shared" ref="R13:R27" si="6">L13/F13*100</f>
        <v>3.0769230769230771</v>
      </c>
    </row>
    <row r="14" spans="1:27" s="58" customFormat="1" ht="21.95" customHeight="1" x14ac:dyDescent="0.25">
      <c r="A14" s="41" t="s">
        <v>119</v>
      </c>
      <c r="B14" s="170" t="s">
        <v>96</v>
      </c>
      <c r="C14" s="171"/>
      <c r="D14" s="171"/>
      <c r="E14" s="172"/>
      <c r="F14" s="66">
        <f>CIVIL_CASES!N16</f>
        <v>79</v>
      </c>
      <c r="G14" s="43">
        <v>46</v>
      </c>
      <c r="H14" s="43">
        <v>22</v>
      </c>
      <c r="I14" s="43">
        <v>9</v>
      </c>
      <c r="J14" s="43">
        <v>2</v>
      </c>
      <c r="K14" s="43">
        <v>0</v>
      </c>
      <c r="L14" s="43">
        <v>0</v>
      </c>
      <c r="M14" s="70">
        <f t="shared" si="1"/>
        <v>58.22784810126582</v>
      </c>
      <c r="N14" s="70">
        <f t="shared" si="2"/>
        <v>27.848101265822784</v>
      </c>
      <c r="O14" s="70">
        <f t="shared" si="3"/>
        <v>11.39240506329114</v>
      </c>
      <c r="P14" s="70">
        <f t="shared" si="4"/>
        <v>2.5316455696202533</v>
      </c>
      <c r="Q14" s="70">
        <f t="shared" si="5"/>
        <v>0</v>
      </c>
      <c r="R14" s="70">
        <f t="shared" si="6"/>
        <v>0</v>
      </c>
    </row>
    <row r="15" spans="1:27" s="58" customFormat="1" ht="21.95" customHeight="1" x14ac:dyDescent="0.25">
      <c r="A15" s="41" t="s">
        <v>120</v>
      </c>
      <c r="B15" s="170" t="s">
        <v>66</v>
      </c>
      <c r="C15" s="171"/>
      <c r="D15" s="171"/>
      <c r="E15" s="172"/>
      <c r="F15" s="66">
        <f>CIVIL_CASES!N18</f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70" t="e">
        <f t="shared" si="1"/>
        <v>#DIV/0!</v>
      </c>
      <c r="N15" s="70" t="e">
        <f t="shared" si="2"/>
        <v>#DIV/0!</v>
      </c>
      <c r="O15" s="70" t="e">
        <f t="shared" si="3"/>
        <v>#DIV/0!</v>
      </c>
      <c r="P15" s="70" t="e">
        <f t="shared" si="4"/>
        <v>#DIV/0!</v>
      </c>
      <c r="Q15" s="70" t="e">
        <f t="shared" si="5"/>
        <v>#DIV/0!</v>
      </c>
      <c r="R15" s="70" t="e">
        <f t="shared" si="6"/>
        <v>#DIV/0!</v>
      </c>
    </row>
    <row r="16" spans="1:27" s="58" customFormat="1" ht="21.95" customHeight="1" x14ac:dyDescent="0.25">
      <c r="A16" s="41" t="s">
        <v>121</v>
      </c>
      <c r="B16" s="170" t="s">
        <v>67</v>
      </c>
      <c r="C16" s="171"/>
      <c r="D16" s="171"/>
      <c r="E16" s="172"/>
      <c r="F16" s="66">
        <f>CIVIL_CASES!N19</f>
        <v>12</v>
      </c>
      <c r="G16" s="43">
        <v>9</v>
      </c>
      <c r="H16" s="43">
        <v>2</v>
      </c>
      <c r="I16" s="43">
        <v>1</v>
      </c>
      <c r="J16" s="43">
        <v>0</v>
      </c>
      <c r="K16" s="43">
        <v>0</v>
      </c>
      <c r="L16" s="43">
        <v>0</v>
      </c>
      <c r="M16" s="70">
        <f t="shared" si="1"/>
        <v>75</v>
      </c>
      <c r="N16" s="70">
        <f t="shared" si="2"/>
        <v>16.666666666666664</v>
      </c>
      <c r="O16" s="70">
        <f t="shared" si="3"/>
        <v>8.3333333333333321</v>
      </c>
      <c r="P16" s="70">
        <f t="shared" si="4"/>
        <v>0</v>
      </c>
      <c r="Q16" s="70">
        <f t="shared" si="5"/>
        <v>0</v>
      </c>
      <c r="R16" s="70">
        <f t="shared" si="6"/>
        <v>0</v>
      </c>
    </row>
    <row r="17" spans="1:18" s="57" customFormat="1" ht="21.95" customHeight="1" x14ac:dyDescent="0.25">
      <c r="A17" s="59" t="s">
        <v>97</v>
      </c>
      <c r="B17" s="177" t="s">
        <v>68</v>
      </c>
      <c r="C17" s="178"/>
      <c r="D17" s="178"/>
      <c r="E17" s="179"/>
      <c r="F17" s="67">
        <f>CIVIL_CASES!N20</f>
        <v>78</v>
      </c>
      <c r="G17" s="67">
        <f t="shared" ref="G17:L17" si="7">G18+G19+G20</f>
        <v>36</v>
      </c>
      <c r="H17" s="67">
        <f t="shared" si="7"/>
        <v>29</v>
      </c>
      <c r="I17" s="67">
        <f t="shared" si="7"/>
        <v>9</v>
      </c>
      <c r="J17" s="67">
        <f t="shared" si="7"/>
        <v>3</v>
      </c>
      <c r="K17" s="67">
        <f t="shared" si="7"/>
        <v>1</v>
      </c>
      <c r="L17" s="67">
        <f t="shared" si="7"/>
        <v>0</v>
      </c>
      <c r="M17" s="67">
        <f t="shared" si="1"/>
        <v>46.153846153846153</v>
      </c>
      <c r="N17" s="67">
        <f t="shared" si="2"/>
        <v>37.179487179487182</v>
      </c>
      <c r="O17" s="67">
        <f t="shared" si="3"/>
        <v>11.538461538461538</v>
      </c>
      <c r="P17" s="67">
        <f t="shared" si="4"/>
        <v>3.8461538461538463</v>
      </c>
      <c r="Q17" s="67">
        <f t="shared" si="5"/>
        <v>1.2820512820512819</v>
      </c>
      <c r="R17" s="67">
        <f t="shared" si="6"/>
        <v>0</v>
      </c>
    </row>
    <row r="18" spans="1:18" s="58" customFormat="1" ht="21.95" customHeight="1" x14ac:dyDescent="0.25">
      <c r="A18" s="41" t="s">
        <v>98</v>
      </c>
      <c r="B18" s="170" t="s">
        <v>101</v>
      </c>
      <c r="C18" s="171"/>
      <c r="D18" s="171"/>
      <c r="E18" s="172"/>
      <c r="F18" s="66">
        <f>CIVIL_CASES!N21</f>
        <v>75</v>
      </c>
      <c r="G18" s="43">
        <v>33</v>
      </c>
      <c r="H18" s="43">
        <v>29</v>
      </c>
      <c r="I18" s="43">
        <v>9</v>
      </c>
      <c r="J18" s="43">
        <v>3</v>
      </c>
      <c r="K18" s="43">
        <v>1</v>
      </c>
      <c r="L18" s="43">
        <v>0</v>
      </c>
      <c r="M18" s="70">
        <f t="shared" si="1"/>
        <v>44</v>
      </c>
      <c r="N18" s="70">
        <f t="shared" si="2"/>
        <v>38.666666666666664</v>
      </c>
      <c r="O18" s="70">
        <f t="shared" si="3"/>
        <v>12</v>
      </c>
      <c r="P18" s="70">
        <f t="shared" si="4"/>
        <v>4</v>
      </c>
      <c r="Q18" s="70">
        <f t="shared" si="5"/>
        <v>1.3333333333333335</v>
      </c>
      <c r="R18" s="70">
        <f t="shared" si="6"/>
        <v>0</v>
      </c>
    </row>
    <row r="19" spans="1:18" s="58" customFormat="1" ht="21.95" customHeight="1" x14ac:dyDescent="0.25">
      <c r="A19" s="41" t="s">
        <v>99</v>
      </c>
      <c r="B19" s="167" t="s">
        <v>70</v>
      </c>
      <c r="C19" s="168"/>
      <c r="D19" s="168"/>
      <c r="E19" s="169"/>
      <c r="F19" s="66">
        <f>CIVIL_CASES!N22</f>
        <v>3</v>
      </c>
      <c r="G19" s="43">
        <v>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70">
        <f t="shared" si="1"/>
        <v>100</v>
      </c>
      <c r="N19" s="70">
        <f t="shared" si="2"/>
        <v>0</v>
      </c>
      <c r="O19" s="70">
        <f t="shared" si="3"/>
        <v>0</v>
      </c>
      <c r="P19" s="70">
        <f t="shared" si="4"/>
        <v>0</v>
      </c>
      <c r="Q19" s="70">
        <f t="shared" si="5"/>
        <v>0</v>
      </c>
      <c r="R19" s="70">
        <f t="shared" si="6"/>
        <v>0</v>
      </c>
    </row>
    <row r="20" spans="1:18" s="58" customFormat="1" ht="21.95" customHeight="1" x14ac:dyDescent="0.25">
      <c r="A20" s="41" t="s">
        <v>100</v>
      </c>
      <c r="B20" s="170" t="s">
        <v>102</v>
      </c>
      <c r="C20" s="171"/>
      <c r="D20" s="171"/>
      <c r="E20" s="172"/>
      <c r="F20" s="66">
        <f>CIVIL_CASES!N23</f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70" t="e">
        <f t="shared" si="1"/>
        <v>#DIV/0!</v>
      </c>
      <c r="N20" s="70" t="e">
        <f t="shared" si="2"/>
        <v>#DIV/0!</v>
      </c>
      <c r="O20" s="70" t="e">
        <f t="shared" si="3"/>
        <v>#DIV/0!</v>
      </c>
      <c r="P20" s="70" t="e">
        <f t="shared" si="4"/>
        <v>#DIV/0!</v>
      </c>
      <c r="Q20" s="70" t="e">
        <f t="shared" si="5"/>
        <v>#DIV/0!</v>
      </c>
      <c r="R20" s="70" t="e">
        <f t="shared" si="6"/>
        <v>#DIV/0!</v>
      </c>
    </row>
    <row r="21" spans="1:18" s="57" customFormat="1" ht="21.95" customHeight="1" x14ac:dyDescent="0.25">
      <c r="A21" s="56" t="s">
        <v>77</v>
      </c>
      <c r="B21" s="164" t="s">
        <v>105</v>
      </c>
      <c r="C21" s="165"/>
      <c r="D21" s="165"/>
      <c r="E21" s="166"/>
      <c r="F21" s="68">
        <f>CIVIL_CASES!N25</f>
        <v>234</v>
      </c>
      <c r="G21" s="30">
        <f t="shared" ref="G21:L21" si="8">G12+G17</f>
        <v>117</v>
      </c>
      <c r="H21" s="30">
        <f t="shared" si="8"/>
        <v>66</v>
      </c>
      <c r="I21" s="30">
        <f t="shared" si="8"/>
        <v>31</v>
      </c>
      <c r="J21" s="30">
        <f t="shared" si="8"/>
        <v>13</v>
      </c>
      <c r="K21" s="30">
        <f t="shared" si="8"/>
        <v>5</v>
      </c>
      <c r="L21" s="30">
        <f t="shared" si="8"/>
        <v>2</v>
      </c>
      <c r="M21" s="68">
        <f t="shared" si="1"/>
        <v>50</v>
      </c>
      <c r="N21" s="68">
        <f t="shared" si="2"/>
        <v>28.205128205128204</v>
      </c>
      <c r="O21" s="68">
        <f t="shared" si="3"/>
        <v>13.247863247863249</v>
      </c>
      <c r="P21" s="68">
        <f t="shared" si="4"/>
        <v>5.5555555555555554</v>
      </c>
      <c r="Q21" s="68">
        <f t="shared" si="5"/>
        <v>2.1367521367521367</v>
      </c>
      <c r="R21" s="68">
        <f t="shared" si="6"/>
        <v>0.85470085470085477</v>
      </c>
    </row>
    <row r="22" spans="1:18" s="57" customFormat="1" ht="21.95" customHeight="1" x14ac:dyDescent="0.25">
      <c r="A22" s="56" t="s">
        <v>81</v>
      </c>
      <c r="B22" s="176" t="s">
        <v>134</v>
      </c>
      <c r="C22" s="176"/>
      <c r="D22" s="176"/>
      <c r="E22" s="176"/>
      <c r="F22" s="68">
        <f>'CESHTJE PENALE'!N26</f>
        <v>328</v>
      </c>
      <c r="G22" s="30">
        <f t="shared" ref="G22:L22" si="9">G23+G24+G25+G26</f>
        <v>203</v>
      </c>
      <c r="H22" s="30">
        <f t="shared" si="9"/>
        <v>57</v>
      </c>
      <c r="I22" s="30">
        <f t="shared" si="9"/>
        <v>40</v>
      </c>
      <c r="J22" s="30">
        <f t="shared" si="9"/>
        <v>21</v>
      </c>
      <c r="K22" s="30">
        <f t="shared" si="9"/>
        <v>7</v>
      </c>
      <c r="L22" s="30">
        <f t="shared" si="9"/>
        <v>0</v>
      </c>
      <c r="M22" s="68">
        <f t="shared" si="1"/>
        <v>61.890243902439025</v>
      </c>
      <c r="N22" s="68">
        <f t="shared" si="2"/>
        <v>17.378048780487802</v>
      </c>
      <c r="O22" s="68">
        <f t="shared" si="3"/>
        <v>12.195121951219512</v>
      </c>
      <c r="P22" s="68">
        <f t="shared" si="4"/>
        <v>6.4024390243902438</v>
      </c>
      <c r="Q22" s="68">
        <f t="shared" si="5"/>
        <v>2.1341463414634148</v>
      </c>
      <c r="R22" s="68">
        <f t="shared" si="6"/>
        <v>0</v>
      </c>
    </row>
    <row r="23" spans="1:18" s="58" customFormat="1" ht="21.95" customHeight="1" x14ac:dyDescent="0.25">
      <c r="A23" s="41" t="s">
        <v>106</v>
      </c>
      <c r="B23" s="170" t="s">
        <v>103</v>
      </c>
      <c r="C23" s="171"/>
      <c r="D23" s="171"/>
      <c r="E23" s="172"/>
      <c r="F23" s="69">
        <f>'CESHTJE PENALE'!N14</f>
        <v>51</v>
      </c>
      <c r="G23" s="43">
        <v>29</v>
      </c>
      <c r="H23" s="43">
        <v>11</v>
      </c>
      <c r="I23" s="43">
        <v>6</v>
      </c>
      <c r="J23" s="43">
        <v>1</v>
      </c>
      <c r="K23" s="43">
        <v>4</v>
      </c>
      <c r="L23" s="43">
        <v>0</v>
      </c>
      <c r="M23" s="70">
        <f t="shared" si="1"/>
        <v>56.862745098039213</v>
      </c>
      <c r="N23" s="70">
        <f t="shared" si="2"/>
        <v>21.568627450980394</v>
      </c>
      <c r="O23" s="70">
        <f t="shared" si="3"/>
        <v>11.76470588235294</v>
      </c>
      <c r="P23" s="70">
        <f t="shared" si="4"/>
        <v>1.9607843137254901</v>
      </c>
      <c r="Q23" s="70">
        <f t="shared" si="5"/>
        <v>7.8431372549019605</v>
      </c>
      <c r="R23" s="70">
        <f t="shared" si="6"/>
        <v>0</v>
      </c>
    </row>
    <row r="24" spans="1:18" s="58" customFormat="1" ht="21.95" customHeight="1" x14ac:dyDescent="0.25">
      <c r="A24" s="41" t="s">
        <v>107</v>
      </c>
      <c r="B24" s="170" t="s">
        <v>88</v>
      </c>
      <c r="C24" s="171"/>
      <c r="D24" s="171"/>
      <c r="E24" s="172"/>
      <c r="F24" s="69">
        <f>'CESHTJE PENALE'!N19</f>
        <v>20</v>
      </c>
      <c r="G24" s="43">
        <v>1</v>
      </c>
      <c r="H24" s="43">
        <v>3</v>
      </c>
      <c r="I24" s="43">
        <v>13</v>
      </c>
      <c r="J24" s="43">
        <v>2</v>
      </c>
      <c r="K24" s="43">
        <v>1</v>
      </c>
      <c r="L24" s="43">
        <v>0</v>
      </c>
      <c r="M24" s="70">
        <f t="shared" si="1"/>
        <v>5</v>
      </c>
      <c r="N24" s="70">
        <f t="shared" si="2"/>
        <v>15</v>
      </c>
      <c r="O24" s="70">
        <f t="shared" si="3"/>
        <v>65</v>
      </c>
      <c r="P24" s="70">
        <f t="shared" si="4"/>
        <v>10</v>
      </c>
      <c r="Q24" s="70">
        <f t="shared" si="5"/>
        <v>5</v>
      </c>
      <c r="R24" s="70">
        <f t="shared" si="6"/>
        <v>0</v>
      </c>
    </row>
    <row r="25" spans="1:18" s="58" customFormat="1" ht="21.95" customHeight="1" x14ac:dyDescent="0.25">
      <c r="A25" s="41" t="s">
        <v>117</v>
      </c>
      <c r="B25" s="170" t="s">
        <v>91</v>
      </c>
      <c r="C25" s="171"/>
      <c r="D25" s="171"/>
      <c r="E25" s="172"/>
      <c r="F25" s="69">
        <f>'CESHTJE PENALE'!N21</f>
        <v>257</v>
      </c>
      <c r="G25" s="43">
        <v>173</v>
      </c>
      <c r="H25" s="43">
        <v>43</v>
      </c>
      <c r="I25" s="43">
        <v>21</v>
      </c>
      <c r="J25" s="43">
        <v>18</v>
      </c>
      <c r="K25" s="43">
        <v>2</v>
      </c>
      <c r="L25" s="43">
        <v>0</v>
      </c>
      <c r="M25" s="70">
        <f t="shared" si="1"/>
        <v>67.315175097276267</v>
      </c>
      <c r="N25" s="70">
        <f t="shared" si="2"/>
        <v>16.731517509727624</v>
      </c>
      <c r="O25" s="70">
        <f t="shared" si="3"/>
        <v>8.1712062256809332</v>
      </c>
      <c r="P25" s="70">
        <f t="shared" si="4"/>
        <v>7.0038910505836576</v>
      </c>
      <c r="Q25" s="70">
        <f t="shared" si="5"/>
        <v>0.77821011673151752</v>
      </c>
      <c r="R25" s="70">
        <f t="shared" si="6"/>
        <v>0</v>
      </c>
    </row>
    <row r="26" spans="1:18" s="58" customFormat="1" ht="21.95" customHeight="1" x14ac:dyDescent="0.25">
      <c r="A26" s="41" t="s">
        <v>133</v>
      </c>
      <c r="B26" s="142" t="s">
        <v>129</v>
      </c>
      <c r="C26" s="143"/>
      <c r="D26" s="143"/>
      <c r="E26" s="144"/>
      <c r="F26" s="69">
        <f>'CESHTJE PENALE'!N25</f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70" t="e">
        <f>G26/F26*100</f>
        <v>#DIV/0!</v>
      </c>
      <c r="N26" s="70" t="e">
        <f>H26/F26*100</f>
        <v>#DIV/0!</v>
      </c>
      <c r="O26" s="70" t="e">
        <f>I26/F26*100</f>
        <v>#DIV/0!</v>
      </c>
      <c r="P26" s="70" t="e">
        <f>J26/F26*100</f>
        <v>#DIV/0!</v>
      </c>
      <c r="Q26" s="70" t="e">
        <f>K26/F26*100</f>
        <v>#DIV/0!</v>
      </c>
      <c r="R26" s="70" t="e">
        <f>L26/F26*100</f>
        <v>#DIV/0!</v>
      </c>
    </row>
    <row r="27" spans="1:18" s="57" customFormat="1" ht="21.95" customHeight="1" x14ac:dyDescent="0.25">
      <c r="A27" s="56" t="s">
        <v>108</v>
      </c>
      <c r="B27" s="176" t="s">
        <v>109</v>
      </c>
      <c r="C27" s="176"/>
      <c r="D27" s="176"/>
      <c r="E27" s="176"/>
      <c r="F27" s="68">
        <f t="shared" ref="F27:L27" si="10">F21+F22</f>
        <v>562</v>
      </c>
      <c r="G27" s="30">
        <f t="shared" si="10"/>
        <v>320</v>
      </c>
      <c r="H27" s="30">
        <f t="shared" si="10"/>
        <v>123</v>
      </c>
      <c r="I27" s="30">
        <f t="shared" si="10"/>
        <v>71</v>
      </c>
      <c r="J27" s="30">
        <f t="shared" si="10"/>
        <v>34</v>
      </c>
      <c r="K27" s="30">
        <f t="shared" si="10"/>
        <v>12</v>
      </c>
      <c r="L27" s="30">
        <f t="shared" si="10"/>
        <v>2</v>
      </c>
      <c r="M27" s="68">
        <f t="shared" si="1"/>
        <v>56.939501779359439</v>
      </c>
      <c r="N27" s="68">
        <f t="shared" si="2"/>
        <v>21.886120996441282</v>
      </c>
      <c r="O27" s="68">
        <f t="shared" si="3"/>
        <v>12.633451957295375</v>
      </c>
      <c r="P27" s="68">
        <f t="shared" si="4"/>
        <v>6.0498220640569391</v>
      </c>
      <c r="Q27" s="68">
        <f t="shared" si="5"/>
        <v>2.1352313167259789</v>
      </c>
      <c r="R27" s="68">
        <f t="shared" si="6"/>
        <v>0.35587188612099641</v>
      </c>
    </row>
    <row r="28" spans="1:18" x14ac:dyDescent="0.25">
      <c r="F28" s="62"/>
      <c r="G28" s="62"/>
      <c r="H28" s="62"/>
      <c r="I28" s="62"/>
      <c r="J28" s="62"/>
      <c r="K28" s="62"/>
      <c r="L28" s="62"/>
    </row>
    <row r="29" spans="1:18" x14ac:dyDescent="0.25">
      <c r="A29" t="s">
        <v>41</v>
      </c>
      <c r="F29" s="62"/>
      <c r="G29" s="62"/>
      <c r="H29" s="62"/>
      <c r="I29" s="62"/>
      <c r="J29" s="62"/>
      <c r="K29" s="62"/>
      <c r="L29" s="62"/>
    </row>
    <row r="30" spans="1:18" x14ac:dyDescent="0.25">
      <c r="G30" s="77"/>
      <c r="J30" s="77"/>
    </row>
    <row r="31" spans="1:18" x14ac:dyDescent="0.25">
      <c r="H31" s="77"/>
      <c r="J31" s="77"/>
    </row>
    <row r="32" spans="1:18" x14ac:dyDescent="0.25">
      <c r="J32" s="77"/>
    </row>
    <row r="33" spans="8:12" x14ac:dyDescent="0.25">
      <c r="H33" s="77"/>
      <c r="L33" s="77"/>
    </row>
    <row r="34" spans="8:12" x14ac:dyDescent="0.25">
      <c r="H34" s="77"/>
    </row>
  </sheetData>
  <mergeCells count="34">
    <mergeCell ref="B26:E26"/>
    <mergeCell ref="B12:E12"/>
    <mergeCell ref="R7:R10"/>
    <mergeCell ref="F6:L6"/>
    <mergeCell ref="B27:E27"/>
    <mergeCell ref="B20:E20"/>
    <mergeCell ref="B17:E17"/>
    <mergeCell ref="B18:E18"/>
    <mergeCell ref="A6:E11"/>
    <mergeCell ref="B22:E22"/>
    <mergeCell ref="B23:E23"/>
    <mergeCell ref="B25:E25"/>
    <mergeCell ref="B16:E16"/>
    <mergeCell ref="B13:E13"/>
    <mergeCell ref="B14:E14"/>
    <mergeCell ref="B15:E15"/>
    <mergeCell ref="B21:E21"/>
    <mergeCell ref="B19:E19"/>
    <mergeCell ref="P7:P10"/>
    <mergeCell ref="Q7:Q10"/>
    <mergeCell ref="B24:E24"/>
    <mergeCell ref="A2:AA2"/>
    <mergeCell ref="F7:F10"/>
    <mergeCell ref="G7:G10"/>
    <mergeCell ref="H7:H10"/>
    <mergeCell ref="I7:I10"/>
    <mergeCell ref="J7:J10"/>
    <mergeCell ref="K7:K10"/>
    <mergeCell ref="L7:L10"/>
    <mergeCell ref="M6:R6"/>
    <mergeCell ref="M7:M10"/>
    <mergeCell ref="N7:N10"/>
    <mergeCell ref="O7:O10"/>
    <mergeCell ref="A4:R5"/>
  </mergeCells>
  <pageMargins left="0.7" right="0.7" top="0.75" bottom="0.75" header="0.3" footer="0.3"/>
  <pageSetup paperSize="8" scale="69" orientation="landscape" horizontalDpi="4294967294" verticalDpi="4294967294" r:id="rId1"/>
  <ignoredErrors>
    <ignoredError sqref="M27:R27 M12:R16 M22:R23 M25:R25" evalError="1" calculatedColumn="1"/>
    <ignoredError sqref="M17:M21 M24 N17:N21 N24 O17:O21 O24 P17:P21 P24 Q17:Q21 Q24 R17:R21 R2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CIVIL_CASES</vt:lpstr>
      <vt:lpstr>CESHTJE PENALE</vt:lpstr>
      <vt:lpstr>TOTAL_CASES</vt:lpstr>
      <vt:lpstr>AGE_PEND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Germinario</dc:creator>
  <cp:lastModifiedBy>Gazmir.onuzi</cp:lastModifiedBy>
  <cp:lastPrinted>2022-02-24T13:26:12Z</cp:lastPrinted>
  <dcterms:created xsi:type="dcterms:W3CDTF">2020-10-05T08:57:35Z</dcterms:created>
  <dcterms:modified xsi:type="dcterms:W3CDTF">2025-02-06T09:55:33Z</dcterms:modified>
</cp:coreProperties>
</file>