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0815" tabRatio="602" firstSheet="2" activeTab="8"/>
  </bookViews>
  <sheets>
    <sheet name="PF'Kopertina" sheetId="1" r:id="rId1"/>
    <sheet name="F1'Pozicioni Financiar" sheetId="2" r:id="rId2"/>
    <sheet name="F2'Performanca Financiare" sheetId="3" r:id="rId3"/>
    <sheet name="E3'Cash'Flow" sheetId="4" r:id="rId4"/>
    <sheet name="F4'Fondet Neto" sheetId="5" r:id="rId5"/>
    <sheet name="F6'Investimet" sheetId="6" r:id="rId6"/>
    <sheet name="F'7'AAGJ" sheetId="7" r:id="rId7"/>
    <sheet name="F'8'Punonjsit" sheetId="8" r:id="rId8"/>
    <sheet name="Shenimet spjeguese" sheetId="9" r:id="rId9"/>
    <sheet name="Detyrimet 2023" sheetId="10" r:id="rId10"/>
  </sheets>
  <definedNames>
    <definedName name="_xlnm.Print_Area" localSheetId="3">'E3'Cash'Flow'!$A$1:$E$46</definedName>
    <definedName name="_xlnm.Print_Area" localSheetId="2">'F2''Performanca Financiare'!$A$1:$E$147</definedName>
    <definedName name="_xlnm.Print_Area" localSheetId="4">'F4''Fondet Neto'!$A$1:$I$31</definedName>
  </definedNames>
  <calcPr fullCalcOnLoad="1" iterate="1" iterateCount="100" iterateDelta="1E-05"/>
</workbook>
</file>

<file path=xl/comments4.xml><?xml version="1.0" encoding="utf-8"?>
<comments xmlns="http://schemas.openxmlformats.org/spreadsheetml/2006/main">
  <authors>
    <author>HP</author>
  </authors>
  <commentList>
    <comment ref="D27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230+231</t>
        </r>
      </text>
    </comment>
    <comment ref="E27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230+231</t>
        </r>
      </text>
    </comment>
  </commentList>
</comments>
</file>

<file path=xl/comments5.xml><?xml version="1.0" encoding="utf-8"?>
<comments xmlns="http://schemas.openxmlformats.org/spreadsheetml/2006/main">
  <authors>
    <author>Financa</author>
    <author>HP</author>
  </authors>
  <commentList>
    <comment ref="H16" authorId="0">
      <text>
        <r>
          <rPr>
            <b/>
            <sz val="9"/>
            <rFont val="Tahoma"/>
            <family val="2"/>
          </rPr>
          <t>Financa:</t>
        </r>
        <r>
          <rPr>
            <sz val="9"/>
            <rFont val="Tahoma"/>
            <family val="2"/>
          </rPr>
          <t xml:space="preserve">
ndryshimi i gjendjes se inventarit</t>
        </r>
      </text>
    </comment>
    <comment ref="F12" authorId="1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=1599155+22177034
</t>
        </r>
      </text>
    </comment>
    <comment ref="F13" authorId="1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marre pa pagese nga KLGJ</t>
        </r>
      </text>
    </comment>
  </commentList>
</comments>
</file>

<file path=xl/comments7.xml><?xml version="1.0" encoding="utf-8"?>
<comments xmlns="http://schemas.openxmlformats.org/spreadsheetml/2006/main">
  <authors>
    <author>HP</author>
  </authors>
  <commentList>
    <comment ref="E16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2 situacione (4+5) kolaudimi + supervizimi</t>
        </r>
      </text>
    </comment>
    <comment ref="G16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kaluar vlera e projektit 2022 ne vleren e nderteses ne 2023</t>
        </r>
      </text>
    </comment>
    <comment ref="G19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3 makina kaluar me transferim kapital nga KLGJ </t>
        </r>
      </text>
    </comment>
  </commentList>
</comments>
</file>

<file path=xl/comments8.xml><?xml version="1.0" encoding="utf-8"?>
<comments xmlns="http://schemas.openxmlformats.org/spreadsheetml/2006/main">
  <authors>
    <author>erlin hajdini</author>
  </authors>
  <commentList>
    <comment ref="D14" authorId="0">
      <text>
        <r>
          <rPr>
            <b/>
            <sz val="9"/>
            <rFont val="Tahoma"/>
            <family val="2"/>
          </rPr>
          <t>erlin hajdini:</t>
        </r>
        <r>
          <rPr>
            <sz val="9"/>
            <rFont val="Tahoma"/>
            <family val="2"/>
          </rPr>
          <t xml:space="preserve">
iloir toska, </t>
        </r>
      </text>
    </comment>
    <comment ref="E15" authorId="0">
      <text>
        <r>
          <rPr>
            <b/>
            <sz val="9"/>
            <rFont val="Tahoma"/>
            <family val="2"/>
          </rPr>
          <t>larguar 1 IT</t>
        </r>
      </text>
    </comment>
    <comment ref="D15" authorId="0">
      <text>
        <r>
          <rPr>
            <b/>
            <sz val="9"/>
            <rFont val="Tahoma"/>
            <family val="2"/>
          </rPr>
          <t>erlin hajdini:</t>
        </r>
        <r>
          <rPr>
            <sz val="9"/>
            <rFont val="Tahoma"/>
            <family val="2"/>
          </rPr>
          <t xml:space="preserve">
1 IT </t>
        </r>
      </text>
    </comment>
    <comment ref="F15" authorId="0">
      <text>
        <r>
          <rPr>
            <b/>
            <sz val="9"/>
            <rFont val="Tahoma"/>
            <family val="2"/>
          </rPr>
          <t>erlin hajdini:</t>
        </r>
        <r>
          <rPr>
            <sz val="9"/>
            <rFont val="Tahoma"/>
            <family val="2"/>
          </rPr>
          <t xml:space="preserve">
k/d buxhetit, k/ sekrqatre, 2 It, 1 punonjes personeli, 1 ZMP</t>
        </r>
      </text>
    </comment>
    <comment ref="C15" authorId="0">
      <text>
        <r>
          <rPr>
            <b/>
            <sz val="9"/>
            <rFont val="Tahoma"/>
            <family val="2"/>
          </rPr>
          <t>erlin hajdini:</t>
        </r>
        <r>
          <rPr>
            <sz val="9"/>
            <rFont val="Tahoma"/>
            <family val="2"/>
          </rPr>
          <t xml:space="preserve">
k/d buxhetit, k/ sekrqatre, 2 It, 1 punonjes personeli, 1 ZMP</t>
        </r>
      </text>
    </comment>
  </commentList>
</comments>
</file>

<file path=xl/sharedStrings.xml><?xml version="1.0" encoding="utf-8"?>
<sst xmlns="http://schemas.openxmlformats.org/spreadsheetml/2006/main" count="1016" uniqueCount="797">
  <si>
    <t xml:space="preserve">Teprica </t>
  </si>
  <si>
    <t>Nr</t>
  </si>
  <si>
    <t>Spec.arsim te larte</t>
  </si>
  <si>
    <t>Akreditiva dhe paradhenie</t>
  </si>
  <si>
    <t>401-408</t>
  </si>
  <si>
    <t xml:space="preserve">E M E R T I M I </t>
  </si>
  <si>
    <t>Gjendje ne</t>
  </si>
  <si>
    <t>ushtrimit</t>
  </si>
  <si>
    <t>tjera</t>
  </si>
  <si>
    <t>Gjithe</t>
  </si>
  <si>
    <t>Larguar</t>
  </si>
  <si>
    <t>( 1+2+3+4+5)</t>
  </si>
  <si>
    <t xml:space="preserve">Punetore </t>
  </si>
  <si>
    <t>Kollona 5 permban : Pagen baze per punen e kryer, shtesat e pages per vjetersi ne pune, per veshtiresi, funksion ,grada shkencore  etj.</t>
  </si>
  <si>
    <t>Kollona 6 permban : Shperblimet suplementare per rezultate te mira ne pune e tjera.</t>
  </si>
  <si>
    <t>Kollona 7 permban : Ndihmat qe jepen me raste fatkeqesish, lindje e tjera.</t>
  </si>
  <si>
    <t>Sigurime Shoqerore</t>
  </si>
  <si>
    <t>gjithesej</t>
  </si>
  <si>
    <t>ntare</t>
  </si>
  <si>
    <t>Ndihma</t>
  </si>
  <si>
    <t>shoqerore</t>
  </si>
  <si>
    <t>te menje-</t>
  </si>
  <si>
    <t>hershme</t>
  </si>
  <si>
    <t>Kontributi</t>
  </si>
  <si>
    <t>sig.shoq.</t>
  </si>
  <si>
    <t xml:space="preserve">dhe </t>
  </si>
  <si>
    <t>FONDI I PAGAVE  DHE KONTRIBUTET</t>
  </si>
  <si>
    <t xml:space="preserve">vjetor </t>
  </si>
  <si>
    <t xml:space="preserve">Fondi </t>
  </si>
  <si>
    <t>Numri</t>
  </si>
  <si>
    <t xml:space="preserve">K A T E G O R I T E </t>
  </si>
  <si>
    <t>Shperblime</t>
  </si>
  <si>
    <t>supleme-</t>
  </si>
  <si>
    <t>Nr.i punonjseve gjithesej</t>
  </si>
  <si>
    <t xml:space="preserve">D r e j t u e s </t>
  </si>
  <si>
    <t xml:space="preserve">T e k n i k e </t>
  </si>
  <si>
    <t>SHPJEGIME :</t>
  </si>
  <si>
    <t>Numri mesatar vjetor eshte shuma e mesatareve mujore pjestuar me 12.</t>
  </si>
  <si>
    <t>a</t>
  </si>
  <si>
    <t>b</t>
  </si>
  <si>
    <t>c</t>
  </si>
  <si>
    <t>rresh</t>
  </si>
  <si>
    <t>Debitore te ndryshem</t>
  </si>
  <si>
    <t>sej</t>
  </si>
  <si>
    <t>EMERTIMI</t>
  </si>
  <si>
    <t>Debi</t>
  </si>
  <si>
    <t>Kredi</t>
  </si>
  <si>
    <t>d</t>
  </si>
  <si>
    <t>e</t>
  </si>
  <si>
    <t>f</t>
  </si>
  <si>
    <t xml:space="preserve">PERIUDHA NGA </t>
  </si>
  <si>
    <t xml:space="preserve">DERI ME </t>
  </si>
  <si>
    <t>DATAE MBYLLJES</t>
  </si>
  <si>
    <t xml:space="preserve">MIRATUAR NGA </t>
  </si>
  <si>
    <t>Rruge,rrjete,vepra ujore</t>
  </si>
  <si>
    <t>Mjete transporti</t>
  </si>
  <si>
    <t>Kafshe pune e prodhimi</t>
  </si>
  <si>
    <t>B</t>
  </si>
  <si>
    <t>Mallra</t>
  </si>
  <si>
    <t>Kliente e llogari te ngjashme</t>
  </si>
  <si>
    <t>Vlera te tjera</t>
  </si>
  <si>
    <t>Diferenca konvertimi aktive</t>
  </si>
  <si>
    <t>A</t>
  </si>
  <si>
    <t>Furnitore e llogari te lidhura me to</t>
  </si>
  <si>
    <t>I</t>
  </si>
  <si>
    <t>Ushtrimi</t>
  </si>
  <si>
    <t>Mbyllur</t>
  </si>
  <si>
    <t>Paraardhes</t>
  </si>
  <si>
    <t>Nr.</t>
  </si>
  <si>
    <t>ti</t>
  </si>
  <si>
    <t>Caktime</t>
  </si>
  <si>
    <t>Grante brendsh. kapitale per pjesm. ne invest. ne te trete</t>
  </si>
  <si>
    <t>Grante te huaja kapitale per pjesm. ne invest. ne te trete</t>
  </si>
  <si>
    <t>Materiale</t>
  </si>
  <si>
    <t>Shuma te parashikuara per aktivet financiare</t>
  </si>
  <si>
    <t>me pagese</t>
  </si>
  <si>
    <t>Shitje</t>
  </si>
  <si>
    <t>Nx.jasht</t>
  </si>
  <si>
    <t xml:space="preserve">Gjendja </t>
  </si>
  <si>
    <t>mbyllje te</t>
  </si>
  <si>
    <t>perdor.</t>
  </si>
  <si>
    <t>Inventar ekonomik</t>
  </si>
  <si>
    <t>T O T A L I ( I + II )</t>
  </si>
  <si>
    <t>ushtrimor</t>
  </si>
  <si>
    <t>mesatar</t>
  </si>
  <si>
    <t>punonjesve</t>
  </si>
  <si>
    <t>gjithsej</t>
  </si>
  <si>
    <t>NUMRI I PUNONJSEVE</t>
  </si>
  <si>
    <t>Ndryshuar gjate vitit</t>
  </si>
  <si>
    <t>Pranuar</t>
  </si>
  <si>
    <t>te</t>
  </si>
  <si>
    <t>rinj</t>
  </si>
  <si>
    <t>Gjendje</t>
  </si>
  <si>
    <t>fund</t>
  </si>
  <si>
    <t>te vitit</t>
  </si>
  <si>
    <t>pagave</t>
  </si>
  <si>
    <t>Nga qeveri te huaja</t>
  </si>
  <si>
    <t>Nga institucione nderkombetare</t>
  </si>
  <si>
    <t>Caktim fondi per investime nga rezultati I vitit</t>
  </si>
  <si>
    <t>Te ardhura nga Shitja e aktiveve te qendrueshme</t>
  </si>
  <si>
    <t>Tatimi</t>
  </si>
  <si>
    <t>mbi</t>
  </si>
  <si>
    <t>ardhurat</t>
  </si>
  <si>
    <t>Kollona 8 permban : Kontributin e sigurimeve shoqerore qe derdhet nga punedhenesi dhe punemarresi ne llogarine e sigurimeve shoqerore.</t>
  </si>
  <si>
    <t>shendete-</t>
  </si>
  <si>
    <t>sore</t>
  </si>
  <si>
    <t>Kollona 9 permban : Shperblimet e ndryshme qe institucioni mund tu jape punonjesve te vet.</t>
  </si>
  <si>
    <t>Nr.mesatar i punonjsve (mujor) llogaritet duke vene ne raport shumen e numrit te punonjsve per te gjitha ditet e muajit me ditet kalendarike te muajit.</t>
  </si>
  <si>
    <t>Rezerva shtetrore</t>
  </si>
  <si>
    <t>Produkte</t>
  </si>
  <si>
    <t>Institucione te tjera publike</t>
  </si>
  <si>
    <t>Aktive te Qend.te trupezuara te demtuara</t>
  </si>
  <si>
    <t>Pjesmarrje ne kapitalin e vet</t>
  </si>
  <si>
    <t>Reshti</t>
  </si>
  <si>
    <t xml:space="preserve">         NE   / LEKE </t>
  </si>
  <si>
    <t>NE  / LEKE</t>
  </si>
  <si>
    <t>NE / LEKE</t>
  </si>
  <si>
    <t>NE   / LEKE</t>
  </si>
  <si>
    <t>Levizje</t>
  </si>
  <si>
    <t>brenda</t>
  </si>
  <si>
    <t>aktiveve</t>
  </si>
  <si>
    <t xml:space="preserve">Blerje e </t>
  </si>
  <si>
    <t>krijuar</t>
  </si>
  <si>
    <t>Shtesa pa pagese</t>
  </si>
  <si>
    <t>Jashte</t>
  </si>
  <si>
    <t>sistemit</t>
  </si>
  <si>
    <t>Brenda</t>
  </si>
  <si>
    <t xml:space="preserve">Pakesime </t>
  </si>
  <si>
    <t>Tjera</t>
  </si>
  <si>
    <t>Subvecione te tjera</t>
  </si>
  <si>
    <t>Prime te emisionit dhe rimbursimit te huave</t>
  </si>
  <si>
    <t>Koncesione, patenta,licenca e tjera ngjashme</t>
  </si>
  <si>
    <t>Instalime teknike,makineri,paisje,vegla pune</t>
  </si>
  <si>
    <t>Interesa per bono thesarit dhe kredi direkte</t>
  </si>
  <si>
    <t>Interesa per huamarrje te tj. Brendshme</t>
  </si>
  <si>
    <t>Shpenz.nga kembimet valutore</t>
  </si>
  <si>
    <t>Interesa per huamarrje nga Qeveri.te Huaja</t>
  </si>
  <si>
    <t>Interesa per financime nga Institucionet.nderkomb</t>
  </si>
  <si>
    <t xml:space="preserve">Interesa per huamarrje te tjera jashtme </t>
  </si>
  <si>
    <t>Transaksionet e vitit</t>
  </si>
  <si>
    <t>ne Fund</t>
  </si>
  <si>
    <t>Grante te huaja ne natyre</t>
  </si>
  <si>
    <t>Studime dhe kerkime</t>
  </si>
  <si>
    <t>Toka,troje,Terene</t>
  </si>
  <si>
    <t>Pyje,Kullota Plantacione</t>
  </si>
  <si>
    <t>Ndertime e Konstruksione</t>
  </si>
  <si>
    <t>Diferenca nga cmimet e magazinimit</t>
  </si>
  <si>
    <t>VITI</t>
  </si>
  <si>
    <t>USHTRIMOR</t>
  </si>
  <si>
    <t>I MEPARSHEM</t>
  </si>
  <si>
    <t>Subvecione per diference cmimi</t>
  </si>
  <si>
    <t>Subvecione per te nxitur punesimin</t>
  </si>
  <si>
    <t>Subvecione per te mbuluar humbjet</t>
  </si>
  <si>
    <t>Subvecione per sipermarrjet individuale</t>
  </si>
  <si>
    <t>Transferime korente tek nivele tjera te Qeverise</t>
  </si>
  <si>
    <t>Transferime korente tek institucione qeveritare te ndryshme</t>
  </si>
  <si>
    <t>Transferime korente tek Sigurimet Shoqerore e Shendetsore</t>
  </si>
  <si>
    <t>Transferime korente tek Organizatat jo fitimprurse</t>
  </si>
  <si>
    <t>Transferime Per Organizatat Nderkombetare</t>
  </si>
  <si>
    <t>Transferime Per Qeverite e Huaja</t>
  </si>
  <si>
    <t>Transferime Per institucionet jo fitimprurese te huaja</t>
  </si>
  <si>
    <t>Transferime Te tjera korrente me jashte shtetit</t>
  </si>
  <si>
    <t>Transferta Te paguara nga ISSH e ISKSH</t>
  </si>
  <si>
    <t>Transferta Paguara nga Inst.Tjera e Org.Pusht.Vendor</t>
  </si>
  <si>
    <t>Shuma te parashikuara te shfrytezimit</t>
  </si>
  <si>
    <t>Interesa Letra tjera vlere Qeverise</t>
  </si>
  <si>
    <t>- Sheno me "x"</t>
  </si>
  <si>
    <t>PO</t>
  </si>
  <si>
    <t>JO</t>
  </si>
  <si>
    <t>HARTUESI I LLOGARISE VJETORE</t>
  </si>
  <si>
    <t>PYETESOR DHE SHENIME SHPJEGUESE</t>
  </si>
  <si>
    <t>Teprica</t>
  </si>
  <si>
    <t>Punonjes te perkohshem</t>
  </si>
  <si>
    <t>Kollona 10 permban : Kontributin e derdhur nga punemarresi per tatimin mbi te ardhurat</t>
  </si>
  <si>
    <t xml:space="preserve">Fonde rezerve </t>
  </si>
  <si>
    <t>II</t>
  </si>
  <si>
    <t>Huadhenie dhe nenhuadhenie</t>
  </si>
  <si>
    <t>NIPT - i</t>
  </si>
  <si>
    <t>ME DATE</t>
  </si>
  <si>
    <t>PASQYRAT  FINANCIARE I NDIVIDUALE  PARAQITEN NE :</t>
  </si>
  <si>
    <t>- DEGEN E THESARIT TE RRETHIT</t>
  </si>
  <si>
    <t>- ORGANIN QENDROR TE VARTESISE</t>
  </si>
  <si>
    <t>- DEGEN E STATISTIKES TE RRETHIT</t>
  </si>
  <si>
    <t>PASQYRAT  FINANCIARE VJETORE U PERGATITEN NGA  :</t>
  </si>
  <si>
    <t xml:space="preserve">    </t>
  </si>
  <si>
    <t>NJESIA EKONOMIKE</t>
  </si>
  <si>
    <t>Kodi I Ministrise/Institucionit Qendror</t>
  </si>
  <si>
    <t>Z/Znj</t>
  </si>
  <si>
    <t>KODI I Njesise Ekonomike</t>
  </si>
  <si>
    <t>PASQYRA E POZICIONIT FINANCIAR</t>
  </si>
  <si>
    <t>Referenca e</t>
  </si>
  <si>
    <t>Logarive</t>
  </si>
  <si>
    <t xml:space="preserve">A K T I V E T </t>
  </si>
  <si>
    <t>I.Aktivet Afat shkurtra</t>
  </si>
  <si>
    <t>1.Mjete monetare dhe ekujvalent  te tyre</t>
  </si>
  <si>
    <t>Mjrete monetare ne Arke</t>
  </si>
  <si>
    <t>Mjrete monetare ne Banke</t>
  </si>
  <si>
    <t>512,56</t>
  </si>
  <si>
    <t>Disponibilitete ne Thesar</t>
  </si>
  <si>
    <t>Letra me vlere</t>
  </si>
  <si>
    <t>Provigjone zhvlersimi letra me vlere (-)</t>
  </si>
  <si>
    <t>2.Gjendje Inventari qarkullues</t>
  </si>
  <si>
    <t>Inventar I imet</t>
  </si>
  <si>
    <t>Prodhim nre proces</t>
  </si>
  <si>
    <t>Kafshe ne rritje e majmeri</t>
  </si>
  <si>
    <t>Gjendje te pa mbritura,ose prane te treteve</t>
  </si>
  <si>
    <t>Provigjone  perzhvlersimin  e inventarit (-)</t>
  </si>
  <si>
    <t>3.Llogari te Arketushme</t>
  </si>
  <si>
    <t>Personeli, paradhenie, deficite, gjoba</t>
  </si>
  <si>
    <t>Tatim e  Taksa</t>
  </si>
  <si>
    <t xml:space="preserve">Tatime, mbledhur  per llogari pushtetit lokal </t>
  </si>
  <si>
    <t>Fatkeqsi natyrore qe mbulohen nga shteti</t>
  </si>
  <si>
    <t>Sigurime Shendetsore</t>
  </si>
  <si>
    <t>437,438,</t>
  </si>
  <si>
    <t>Organizma te tjere shteterore</t>
  </si>
  <si>
    <t>Efekte per tu arketuar nga shitja e letrave me vlere</t>
  </si>
  <si>
    <t>Operacione me shtetin(Te drejta)</t>
  </si>
  <si>
    <t>Shuma te parashikuara per xhvleresim(-)</t>
  </si>
  <si>
    <t>Mardhenie midis institucioneve apo njesive  ekonomike</t>
  </si>
  <si>
    <t>Parapagime</t>
  </si>
  <si>
    <t>Shpenzime te periudhave te ardhshme</t>
  </si>
  <si>
    <t>Shpenzime per t'u shperndare ne disa ushtrime</t>
  </si>
  <si>
    <t>4.Te tjera aktive afatshkurtra</t>
  </si>
  <si>
    <t>II.Aktivet Afat gjata</t>
  </si>
  <si>
    <t>Toka, T,roje, Terene</t>
  </si>
  <si>
    <t xml:space="preserve">1.Aktive Afatgjata jo materiale </t>
  </si>
  <si>
    <t>Prime te emisionit dhe Rimbursimit te huave</t>
  </si>
  <si>
    <t>Koncesione,Patenta,Licenca e te ngjashme</t>
  </si>
  <si>
    <t>Pyje, Plantacione</t>
  </si>
  <si>
    <t>Rruge, rrjete, vepra ujore</t>
  </si>
  <si>
    <t>Ndertesa e Konstruksione</t>
  </si>
  <si>
    <t>Iinstalime teknike, makineri e paisje</t>
  </si>
  <si>
    <t>Mjete Transporti</t>
  </si>
  <si>
    <t>Rezerva Shteterore</t>
  </si>
  <si>
    <t>Aktive  afatgjata te demtuara</t>
  </si>
  <si>
    <t>Caktime te Aktiveve Afatgjata</t>
  </si>
  <si>
    <t xml:space="preserve">2.Aktive Afatgjata materiale </t>
  </si>
  <si>
    <t>3.Aktive Afatgjata Financiare</t>
  </si>
  <si>
    <t>Huadhenie e Nenhuadhenie</t>
  </si>
  <si>
    <t>4.Investime</t>
  </si>
  <si>
    <t xml:space="preserve">Per Aktive Afatgjata jo materiale </t>
  </si>
  <si>
    <t xml:space="preserve">Per Aktive Afatgjata materiale </t>
  </si>
  <si>
    <t>I.Pasivet Afat shkurtra</t>
  </si>
  <si>
    <t>1. Llogari te Pagushme</t>
  </si>
  <si>
    <t>Detyrime ndaj shtetit per tatim taksa</t>
  </si>
  <si>
    <t>Detyrime, shteti fatkeqesi natyrore</t>
  </si>
  <si>
    <t>Det.per tu paguar per bl.letrave me vlere</t>
  </si>
  <si>
    <t>Kreditore  per mjete ne ruajtje</t>
  </si>
  <si>
    <t>Kreditore te ndryshem</t>
  </si>
  <si>
    <t>Operacione me shtetin( detyrime</t>
  </si>
  <si>
    <t>2.Te tjera pasive  afatshkurtra</t>
  </si>
  <si>
    <t>Kreditore, Parapagime</t>
  </si>
  <si>
    <t>Te ardhura per t'u regjistruar vitet pasardhese</t>
  </si>
  <si>
    <t>Diferenca konvertimi pasive</t>
  </si>
  <si>
    <t>Te ardhura per tu klasifikuar ose rregulluar</t>
  </si>
  <si>
    <t>Te ardhura te arketuara para nxjerrjes se ttitullit</t>
  </si>
  <si>
    <t>II.Pasivet Afat Gjata</t>
  </si>
  <si>
    <t xml:space="preserve">Llogari te pagushme </t>
  </si>
  <si>
    <t>Klase 4</t>
  </si>
  <si>
    <t>Huate Afat gjata</t>
  </si>
  <si>
    <t>Provigjonet afatgjata</t>
  </si>
  <si>
    <t>Te tjera</t>
  </si>
  <si>
    <t>16.17,18</t>
  </si>
  <si>
    <t>Klasa 4</t>
  </si>
  <si>
    <t>Hua Afat shkurtra</t>
  </si>
  <si>
    <t>16,17,18</t>
  </si>
  <si>
    <t>Huadhenes</t>
  </si>
  <si>
    <t>Llogari e pritjes te mardhenieve me thesarin</t>
  </si>
  <si>
    <t>Rezerva</t>
  </si>
  <si>
    <t xml:space="preserve">TE ARDHURAT </t>
  </si>
  <si>
    <t xml:space="preserve">1.Tatimi mbi te Ardhurat </t>
  </si>
  <si>
    <t>Tatim mbi te ardhurat personale</t>
  </si>
  <si>
    <t>Tatim mbi Fitimin</t>
  </si>
  <si>
    <t>Tatim mbi Biznesin e vogel</t>
  </si>
  <si>
    <t>Te tjera Tatime mbi te  ardhurat</t>
  </si>
  <si>
    <t>2.Tatimi mbi Pasurine</t>
  </si>
  <si>
    <t xml:space="preserve">Tatim mbi Pasurine e palujtshme </t>
  </si>
  <si>
    <t>Tatim mbi shitjen e pasurise se palujtshe</t>
  </si>
  <si>
    <t xml:space="preserve">Te tjera tatime mbi Pasurine </t>
  </si>
  <si>
    <t>3.Tatime mbi mallrat e sherbimet brenda vendit</t>
  </si>
  <si>
    <t>Tatim mbi vleren e shtuar(TVSH)</t>
  </si>
  <si>
    <t>Akciza</t>
  </si>
  <si>
    <t>Takse mbi sherbimet specifike</t>
  </si>
  <si>
    <t>Takse mbi perdorimin e mallrave dhe lejim veprimtarie</t>
  </si>
  <si>
    <t>Taksa vendore mbi perdorimin e mallrave e lejim veprimtarie</t>
  </si>
  <si>
    <t>4.Takse mbi tregtine  dhe transaksionet nderkombtare</t>
  </si>
  <si>
    <t>Takse doganore per mallrat e importit</t>
  </si>
  <si>
    <t>Takse doganore per mallrat e eksportit</t>
  </si>
  <si>
    <t>Tarife sherbimi doganor e kaliposte</t>
  </si>
  <si>
    <t>Te tjera taksa mbi tregtine e transaksionet nderkombtare</t>
  </si>
  <si>
    <t>5.Takse  e rruges</t>
  </si>
  <si>
    <t>6.Te tjera Tatime e Taksa kombtare</t>
  </si>
  <si>
    <t>7.Gjoba e Kamat vonesa</t>
  </si>
  <si>
    <t>I.TE ARDHURAT NGA TAKSAT E TATIMET</t>
  </si>
  <si>
    <t>II.KONTRIBUTE SIGURIME SHOQERORE E SHENDETESORE</t>
  </si>
  <si>
    <t>NGA TE PUNESUARIT</t>
  </si>
  <si>
    <t>NGA PUNEDHENESI</t>
  </si>
  <si>
    <t>NGA TE VETPUNESUARIT</t>
  </si>
  <si>
    <t>NGA FERMERET</t>
  </si>
  <si>
    <t>NGA SIGURIMET VULLNETARE</t>
  </si>
  <si>
    <t>KONTRIBUTE NGA BUXHETI PER SIGURIME SHOQERORE</t>
  </si>
  <si>
    <t>KONTRIBUTE NGA BUXHETI PER SIGURIME SHENDETESORE</t>
  </si>
  <si>
    <t>1.Nga ndermarrjet dhe pronesia</t>
  </si>
  <si>
    <t>Nga Ndermarrjet publike jo financiare</t>
  </si>
  <si>
    <t>Nga Ndermarrjet publike financiare</t>
  </si>
  <si>
    <t>Te tjera nga ndermarrjet dhe pronesia</t>
  </si>
  <si>
    <t>2.Sherbimet Administrative dhe te Ardhura Sekondare</t>
  </si>
  <si>
    <t>Tarifa administrative dhe rregullatore</t>
  </si>
  <si>
    <t xml:space="preserve">Te ardhura sekondare e pagesa sherbimesh </t>
  </si>
  <si>
    <t>Takse per veprime gjyqsore e noteriale</t>
  </si>
  <si>
    <t xml:space="preserve">Te ardhura nga shitja e mallrave e sherbimeve </t>
  </si>
  <si>
    <t>Te ardhura nga biletat</t>
  </si>
  <si>
    <t>Gjoba, kamatvonesa, sekuestrime e  zhdemtime</t>
  </si>
  <si>
    <t>Te ardhura nga   transferimi prones,Legalizimi i ndertimeve pa leje</t>
  </si>
  <si>
    <t>3.Te tjera te ardhura jo tatimore</t>
  </si>
  <si>
    <t>IV.TE ARDHURA FINANCIARE</t>
  </si>
  <si>
    <t>Nga interesat e huadhenies se brendshme</t>
  </si>
  <si>
    <t xml:space="preserve">Nga interesat e huadhenies se Huaj </t>
  </si>
  <si>
    <t>Nga interesat e depozitave</t>
  </si>
  <si>
    <t>Nga kembimet valutore</t>
  </si>
  <si>
    <t>V.GRANTE KORENTE</t>
  </si>
  <si>
    <t xml:space="preserve">1.Grant korent I Brendshem </t>
  </si>
  <si>
    <t>Nga Buxheti  per NJQP(Qendrore)</t>
  </si>
  <si>
    <t>Nga Buxheti  per NJQP(Vendore)</t>
  </si>
  <si>
    <t>Nga Buxheti  per mbulim deficiti(ISSH E ISKSH)</t>
  </si>
  <si>
    <t>Nga Buxheti  per pagesa te posacme te ISSH</t>
  </si>
  <si>
    <t>Pjesmarrje e institucioneve ne tatime nacionale</t>
  </si>
  <si>
    <t>Financim shtese per te ardhurat e krijuara brenda sistemit</t>
  </si>
  <si>
    <t xml:space="preserve">Financim I pritshe nga buxheti </t>
  </si>
  <si>
    <t>Sponsorizime te brendshme( nga te trete)</t>
  </si>
  <si>
    <t>Te tjera grante korente te brendshme</t>
  </si>
  <si>
    <t xml:space="preserve">2.Grant korent I Huaj </t>
  </si>
  <si>
    <t>Nga Qeveri te Huaja</t>
  </si>
  <si>
    <t>Nga Organizata Nderkombetare</t>
  </si>
  <si>
    <t>VI.TE ARDHURA TE TJERA</t>
  </si>
  <si>
    <t xml:space="preserve">Te ardhura nga investimet ne ekonomi </t>
  </si>
  <si>
    <t xml:space="preserve">Rimarrje Shumash te parashikuara per aktive afatshkurtra </t>
  </si>
  <si>
    <t>Rimarrje Shumash te parashikuara per aktive afatgjata</t>
  </si>
  <si>
    <t>Rimarrje Shumash per shpenzime te viteve ardhshme</t>
  </si>
  <si>
    <t xml:space="preserve">Terheqje nga seksioni I  investimeve </t>
  </si>
  <si>
    <t>SHPENZIMET</t>
  </si>
  <si>
    <t>Reference</t>
  </si>
  <si>
    <t>TEPRICA OSE DEFICITI I PERIUDHES</t>
  </si>
  <si>
    <t>(Rezultati I Veprimtarise se vititUshtrimor)</t>
  </si>
  <si>
    <t>Rezultatet  e mbartura</t>
  </si>
  <si>
    <t xml:space="preserve">I.PAGAT DHE PERFITIMET E PUNONJSEVE </t>
  </si>
  <si>
    <t xml:space="preserve">Paga, personel I perhershem </t>
  </si>
  <si>
    <t xml:space="preserve">Paga personel I Perkohshem </t>
  </si>
  <si>
    <t xml:space="preserve">Shpenzime te tjera per personelin </t>
  </si>
  <si>
    <t>Kontributi I Sigurimeve Shoqerore</t>
  </si>
  <si>
    <t>Kontributi I Sigurimeve Shendetesore</t>
  </si>
  <si>
    <t xml:space="preserve">Mallra dhe sherbime te tjera </t>
  </si>
  <si>
    <t>Materiale zyre e te pergjitheshme</t>
  </si>
  <si>
    <t>Materiale dhe sherbime speciale</t>
  </si>
  <si>
    <t>Sherbime nga te trete</t>
  </si>
  <si>
    <t>Shpenzime transporti</t>
  </si>
  <si>
    <t>Shpenzime udhetimi</t>
  </si>
  <si>
    <t>Shpenzime per mirembajtje te zakonshme</t>
  </si>
  <si>
    <t>Shpenzime per qeramarrje</t>
  </si>
  <si>
    <t>Shpenzime per detyrime per kompesime legale</t>
  </si>
  <si>
    <t>Shpenzime te lidhura me huamarrjen per hua</t>
  </si>
  <si>
    <t xml:space="preserve">Shpenzime te tjera operative </t>
  </si>
  <si>
    <t xml:space="preserve">II.KONTRIBUTE TE SIGURIMEVE </t>
  </si>
  <si>
    <t>III.BLERJE MALLRA E SHERBIME</t>
  </si>
  <si>
    <t>IV.SUBVECIONE</t>
  </si>
  <si>
    <t>V.TRANSFERIME KORENTE</t>
  </si>
  <si>
    <t xml:space="preserve">1.Transferime  korente  te brendshme </t>
  </si>
  <si>
    <t>2.Transferime  korente  me jashte</t>
  </si>
  <si>
    <t>3.Transferime  per Buxhetet familjare e Individe</t>
  </si>
  <si>
    <t xml:space="preserve">2.Shpenzime Financiare te jashtme </t>
  </si>
  <si>
    <t xml:space="preserve">1.Shpenzime Financiare te brendshme </t>
  </si>
  <si>
    <t xml:space="preserve">VI.SHPENZIME FINANCIARE </t>
  </si>
  <si>
    <t>VII.KUOTA AMORTIZIMI DHE SHUMA TE PARASHIKUARA</t>
  </si>
  <si>
    <t>Kuotat e amortizimit te AAGJ, te shfrytezimit</t>
  </si>
  <si>
    <t>Vlera  e mbetur e AAGJ,  te nxjerra jashte perdorimit e   te shitura</t>
  </si>
  <si>
    <t>VIII.NDRYSHIMI I GJENDJES SE INVENTARIT</t>
  </si>
  <si>
    <t>IX.SHPENZIME TE TJERA</t>
  </si>
  <si>
    <t xml:space="preserve">P E R S H K R I M I  I  OPERACIONEVE </t>
  </si>
  <si>
    <t>III</t>
  </si>
  <si>
    <t>IV</t>
  </si>
  <si>
    <t>V</t>
  </si>
  <si>
    <t>VI</t>
  </si>
  <si>
    <t xml:space="preserve">Periudha </t>
  </si>
  <si>
    <t>PERMBAJTJA</t>
  </si>
  <si>
    <t>Raportuse</t>
  </si>
  <si>
    <t>Paraardhese</t>
  </si>
  <si>
    <t>Interesi I paguar(-)</t>
  </si>
  <si>
    <t>Tatime te paguara(-)</t>
  </si>
  <si>
    <t>Dividente te paguar(-)</t>
  </si>
  <si>
    <t>(Sipas Metodes direkte)</t>
  </si>
  <si>
    <t xml:space="preserve">Arketime  e te hyra(Cash), gjate vitit ushtrimor </t>
  </si>
  <si>
    <t>Pagesa per Detyrime e Shpenzime korente</t>
  </si>
  <si>
    <t>Te Hyra nga Tatimet e Doganat tatimore e Doganore(+)</t>
  </si>
  <si>
    <t>Te hyra nga Kontributet e Sig. shoq. e shendets(+)</t>
  </si>
  <si>
    <t>Te hyra nga  ardhurat jotatimore (+)</t>
  </si>
  <si>
    <t>Te hyra, Sponsorizime nga te trete,(+)</t>
  </si>
  <si>
    <t>Te  hyra nga Mjetet ne ruajtje(+)</t>
  </si>
  <si>
    <t>Per detryrime e Shpenzime  nga vitet e kaluara(-)</t>
  </si>
  <si>
    <t>Per detryrime e Shpenzime  te viti ushtrimor(-)</t>
  </si>
  <si>
    <t>Pagesat per mjetet ne ruajtje(-)</t>
  </si>
  <si>
    <t>Te tjera te paguara ( - )</t>
  </si>
  <si>
    <t xml:space="preserve">Akordim Fonde Buxhetore per shpenzime  Kapitale (+) </t>
  </si>
  <si>
    <t>Te hyra,  nga kredi e huamarrje afatshkurter(+)</t>
  </si>
  <si>
    <t>Te hyra nga shitja e  Aktiveve Afatgjata (+)</t>
  </si>
  <si>
    <t>VEPRIMTARITE E SHFRYTEZIMIT</t>
  </si>
  <si>
    <t>VEPRIMTARITE E INVESTIMEVE</t>
  </si>
  <si>
    <t xml:space="preserve">Te hyra nga Kredi dhe e  huamarrje afatgjata(+) </t>
  </si>
  <si>
    <t>Te hyra nga interesat e huadhenies dhe nenhuadhenies(+)</t>
  </si>
  <si>
    <t>Pagesa per detryrime e Investime nga vitet e kaluara(-)</t>
  </si>
  <si>
    <t>Per detryrime e Investime   te viti ushtrimor(-)</t>
  </si>
  <si>
    <t>Huadhenie e Nenhuadhenie(-)</t>
  </si>
  <si>
    <t>Pjesmarrje ne kapitalin e vet(-)</t>
  </si>
  <si>
    <t>Derdhje e Transferime te te Ardhurave ne Buxhet(-)</t>
  </si>
  <si>
    <t>Levizje e brendshme e transferta te tjera(+-)</t>
  </si>
  <si>
    <t>Te  tjera, arketuar(+)</t>
  </si>
  <si>
    <t>TRANSFERTA E TE TJERA</t>
  </si>
  <si>
    <t xml:space="preserve">Rezerva </t>
  </si>
  <si>
    <t>e Mbartura</t>
  </si>
  <si>
    <t>Rezultatet</t>
  </si>
  <si>
    <t>e Ushtrimit</t>
  </si>
  <si>
    <t>Teprioce/Deficit</t>
  </si>
  <si>
    <t>GJITHESEJ</t>
  </si>
  <si>
    <t>Aktive/neto</t>
  </si>
  <si>
    <t>Fonde/ Neto</t>
  </si>
  <si>
    <t>Nga Shitjet e AAGJ(+)</t>
  </si>
  <si>
    <t>Nga Transfertat  e brendshme te AAGJ, Dhurata ne natyre, (+,- )</t>
  </si>
  <si>
    <t>Nga Rezultatet e mbartura(+,- )</t>
  </si>
  <si>
    <t>Vlera te AAGJ, te Caktuara ne perdorim(+.-)</t>
  </si>
  <si>
    <t>Nga Rezervat (+.-)</t>
  </si>
  <si>
    <t>Nga Fondet e veta te investimeve (+,-)</t>
  </si>
  <si>
    <t>Diferenca nga Rivleresimi I AAGJ(+,-)</t>
  </si>
  <si>
    <t>Shuma te parashikuiara per rreziqe e Zhvleresime(+,-)</t>
  </si>
  <si>
    <t>1014, 116</t>
  </si>
  <si>
    <t>Nga Rezultatet e vitit ushtrimor(+,-)</t>
  </si>
  <si>
    <t>Nga konsumi i AAGJ(-)</t>
  </si>
  <si>
    <t>1016, 1059</t>
  </si>
  <si>
    <t>Nga nxjerrjet jashteperdorimit  dhe demtimet(-)</t>
  </si>
  <si>
    <t>Nga grantet e brendshme kapitale(+)</t>
  </si>
  <si>
    <t>Nga grantet e Jashtme  kapitale(+)</t>
  </si>
  <si>
    <t>1016, 1069</t>
  </si>
  <si>
    <t xml:space="preserve">1.NGA BURIME TE BRENDSHME </t>
  </si>
  <si>
    <t xml:space="preserve">2.NGA BURIME TE JASHTME </t>
  </si>
  <si>
    <t>II.NDRYSHIMET NE AKTIVET/ FONDET NETO(1+2)</t>
  </si>
  <si>
    <t xml:space="preserve">Fonde baze </t>
  </si>
  <si>
    <t>dhe Grante</t>
  </si>
  <si>
    <t xml:space="preserve">Kapitale </t>
  </si>
  <si>
    <t>Fonde te</t>
  </si>
  <si>
    <t xml:space="preserve">Tjera </t>
  </si>
  <si>
    <t xml:space="preserve"> te veta</t>
  </si>
  <si>
    <t>Teprica(Fondi I akumuluar)/Deficiti I akumuluar</t>
  </si>
  <si>
    <t>III.TE ARDHURA JO TATIMORE</t>
  </si>
  <si>
    <t>Rezultati I Veprimtarise Ushtrimore</t>
  </si>
  <si>
    <t>Transferime ne buxhet  te Fondevete pa perdorura(-)</t>
  </si>
  <si>
    <t>Rritja /Renia neto e Mjeteve monetare</t>
  </si>
  <si>
    <t>Teprica ne fillim   te vitit ushtrimor</t>
  </si>
  <si>
    <t>TOTALI I FONDEVE TE VETA(I+II)</t>
  </si>
  <si>
    <t>INVESTIMET DHE BURIMET E FINANCIMIT</t>
  </si>
  <si>
    <t xml:space="preserve">Shpenzime per Aktive Afatgjata jo materiale </t>
  </si>
  <si>
    <t xml:space="preserve">Shpenzime per Aktive Afatgjata  materiale </t>
  </si>
  <si>
    <t>Shpenzime per Aktive Afatgjata  Financiare</t>
  </si>
  <si>
    <t>reshti</t>
  </si>
  <si>
    <t>Referenca  e</t>
  </si>
  <si>
    <t>Llogarive</t>
  </si>
  <si>
    <t>Pasqyre Anekse Statistikore</t>
  </si>
  <si>
    <t>25,26</t>
  </si>
  <si>
    <t>Kontribute te te treteveper investime</t>
  </si>
  <si>
    <t>Grante  kapitale nga   nivele te tjera</t>
  </si>
  <si>
    <t>Grante te brendeshme kapitale  ne natyre</t>
  </si>
  <si>
    <t xml:space="preserve">1.Grante te brendshme kapitale </t>
  </si>
  <si>
    <t>2.Grante te huaja Kapitale</t>
  </si>
  <si>
    <t>3.Grante kapitale per investime per te trete</t>
  </si>
  <si>
    <t>4.Fonde te tjera te veta.</t>
  </si>
  <si>
    <t>5.Rezultati I Mbartur</t>
  </si>
  <si>
    <t xml:space="preserve">6.Huamarrje </t>
  </si>
  <si>
    <t>Huamarrje e Brendshme</t>
  </si>
  <si>
    <t xml:space="preserve">Huamarrje e Huaj </t>
  </si>
  <si>
    <t>16,17</t>
  </si>
  <si>
    <t xml:space="preserve">ne Fillim </t>
  </si>
  <si>
    <t xml:space="preserve">te Vitit </t>
  </si>
  <si>
    <t xml:space="preserve">I. AAGJ/JO MATERIALE </t>
  </si>
  <si>
    <t>Llogarije</t>
  </si>
  <si>
    <t xml:space="preserve">Rrjeshti </t>
  </si>
  <si>
    <t xml:space="preserve">II. TAAGJ/  MATERIALE </t>
  </si>
  <si>
    <t>Fillim vit</t>
  </si>
  <si>
    <t xml:space="preserve">te vitit </t>
  </si>
  <si>
    <t xml:space="preserve">Shtesa gjate vitit ushtrimo, Kosto Historike </t>
  </si>
  <si>
    <t xml:space="preserve">Pakesime gjate vitit , Kosto Historike </t>
  </si>
  <si>
    <t>Teprica ne fillim</t>
  </si>
  <si>
    <t>Kosto</t>
  </si>
  <si>
    <t xml:space="preserve">Historike </t>
  </si>
  <si>
    <t xml:space="preserve">Akumuluar </t>
  </si>
  <si>
    <t xml:space="preserve">Neto </t>
  </si>
  <si>
    <t xml:space="preserve">Shtesat gjate vitit </t>
  </si>
  <si>
    <t>Amortizim</t>
  </si>
  <si>
    <t xml:space="preserve">Paksimet  gjate vitit </t>
  </si>
  <si>
    <t xml:space="preserve">II. AAGJ/  MATERIALE </t>
  </si>
  <si>
    <t>Teprica ne Fund</t>
  </si>
  <si>
    <t xml:space="preserve">Amortizim </t>
  </si>
  <si>
    <t xml:space="preserve">NUMRI I PUNONJSEVE DHE  FONDI  I PAGAVE </t>
  </si>
  <si>
    <t xml:space="preserve"> PERPREGATITJEN DHE RAPORTIMIN  E  PASQYRAVE FINANCIARE VJETORE</t>
  </si>
  <si>
    <t xml:space="preserve">A   eshte e Perputhur  Pasqyra  Financiare  e Levizjes se Mjeteve Monetare(CASH  FLOW) </t>
  </si>
  <si>
    <t>ose</t>
  </si>
  <si>
    <t xml:space="preserve">A perputhen  te Dhenat e Evidentuara  ne Pasqyrat Financiare te Pozicionit Financiar dhe te  </t>
  </si>
  <si>
    <t>qe   jane gjeneruar nga Sistemi Informatik  I Thesarit</t>
  </si>
  <si>
    <t xml:space="preserve">ose </t>
  </si>
  <si>
    <t>- Nuk   jane kerkuar qe te  hidhen ne sistem nga Njesia raportuese</t>
  </si>
  <si>
    <t>- Nuk   jane gjeneruar Pasqyrat  nga Sistemi informatik I thesarite</t>
  </si>
  <si>
    <t>Ne se JO cilat jane  arsyet.</t>
  </si>
  <si>
    <t>- Nuk  jane hedhur  ne sistem nga punonjsit e Thesarit</t>
  </si>
  <si>
    <t xml:space="preserve">- Nuk   jane  autorizuar punonjesit e thesarit per t'I hedhur ne sistem </t>
  </si>
  <si>
    <t>- Pritet qe diferencat( shtesa apo pakesime te azhornohen ne sistem</t>
  </si>
  <si>
    <t xml:space="preserve"> ose </t>
  </si>
  <si>
    <t>A korrespondojne shumat e llogarive te paraqitura ne postet e Pasqyres se Pozicionit Financiar</t>
  </si>
  <si>
    <t>me informacionin qe jepet ne Pasqyrat e tjera Financiare  dhe Anekset e Pasqyrave Financiare</t>
  </si>
  <si>
    <r>
      <t>Nese JO</t>
    </r>
    <r>
      <rPr>
        <sz val="12"/>
        <rFont val="Arial"/>
        <family val="2"/>
      </rPr>
      <t xml:space="preserve"> te evidentohen mosperputhjet dhe me poshte te behet shpjegimi, duke dhene arsyet  </t>
    </r>
  </si>
  <si>
    <t>Shumat e paraqitura ne fPasqyren Financiare  te Levizjes se Mjeteve  Monetare(CASH, FLOW)</t>
  </si>
  <si>
    <t xml:space="preserve"> A jane te rakorduara me situacionet faktike te pagesave dhe arketimeve </t>
  </si>
  <si>
    <t>te rakorduara me Thesaritn ?</t>
  </si>
  <si>
    <r>
      <t>Nese JO</t>
    </r>
    <r>
      <rPr>
        <sz val="11"/>
        <rFont val="Arial"/>
        <family val="2"/>
      </rPr>
      <t xml:space="preserve">  rendisni me poshte arsyet e ketj mosrakordimi.</t>
    </r>
  </si>
  <si>
    <t xml:space="preserve">Rezultati I veprimtarise Ushtrimore I evidentuar ne Pasqyren e Pozicionit Financiar </t>
  </si>
  <si>
    <t>A eshte i barabarte  me Postin perkates ku evidentohet rezultati financiar I vitit ushtrimor</t>
  </si>
  <si>
    <t xml:space="preserve"> ne Pasqyren e Performances Financiare</t>
  </si>
  <si>
    <t>dhe arsyet e mosparaqitjes:</t>
  </si>
  <si>
    <r>
      <rPr>
        <b/>
        <i/>
        <sz val="12"/>
        <rFont val="Arial"/>
        <family val="2"/>
      </rPr>
      <t>Nese JO</t>
    </r>
    <r>
      <rPr>
        <i/>
        <sz val="12"/>
        <rFont val="Arial"/>
        <family val="2"/>
      </rPr>
      <t xml:space="preserve">, Evidentoni me poshte Pasqyrat Financiare qe mungojne </t>
    </r>
  </si>
  <si>
    <r>
      <t>Nese JO</t>
    </r>
    <r>
      <rPr>
        <i/>
        <sz val="12"/>
        <rFont val="Arial"/>
        <family val="2"/>
      </rPr>
      <t>( per te dy rastet) shpjegoni shkaqet e mosperputhjes:</t>
    </r>
  </si>
  <si>
    <t>transferimin e ndryshimit te gjendjeve ?</t>
  </si>
  <si>
    <t xml:space="preserve"> per kete fenomen:</t>
  </si>
  <si>
    <t>(Si rregull nuk ka arsye per mos rakordim)</t>
  </si>
  <si>
    <r>
      <t xml:space="preserve">Analizo, </t>
    </r>
    <r>
      <rPr>
        <i/>
        <sz val="12"/>
        <rFont val="Arial"/>
        <family val="2"/>
      </rPr>
      <t xml:space="preserve"> per periudhen raportues,  perberesit  e Aktiveve neto/Fondeve neto qe </t>
    </r>
  </si>
  <si>
    <t>evidentohet ne postin  e rrjeshtit 97  te Pasqyres Financiare te Pozicionit Financiar</t>
  </si>
  <si>
    <r>
      <t>Ne se JO</t>
    </r>
    <r>
      <rPr>
        <sz val="12"/>
        <rFont val="Arial"/>
        <family val="2"/>
      </rPr>
      <t xml:space="preserve"> te jepen  arsyet e mosrakordimit</t>
    </r>
  </si>
  <si>
    <t>te evidentuara  ne Pasqyren Financiare te Pozicionit Financiar.</t>
  </si>
  <si>
    <t xml:space="preserve"> te evidentuara  ne Pasqyren Financiare te Pozicionit Financiar.</t>
  </si>
  <si>
    <t>Paraqit me poshte kete informacion per periudhen raportuese:</t>
  </si>
  <si>
    <t xml:space="preserve">Zberthe me analiza postet e Llogarive te investimeve ne proces( Llogarite 230 e 231) </t>
  </si>
  <si>
    <t xml:space="preserve">Zberthe me analiza   postet e Llogarive te Huamarrjeve( llogarite 16 e 17) </t>
  </si>
  <si>
    <t xml:space="preserve"> (Llogatria 26) te evidentuara  ne Pasqyren Financiare te Pozicionit Financiar.</t>
  </si>
  <si>
    <t>Zberthe me analiza  postet e Llogarive te Huadhenieve( llogaria 25)  dhe pjesmarrjeve</t>
  </si>
  <si>
    <r>
      <t>Nese Po</t>
    </r>
    <r>
      <rPr>
        <sz val="11"/>
        <rFont val="Arial"/>
        <family val="2"/>
      </rPr>
      <t xml:space="preserve">  rendisni me poshte  se kujt ja keni caktuar per perdorim(Njesive   brenda sistemit </t>
    </r>
  </si>
  <si>
    <t xml:space="preserve">Totali  Aktiveve neto/Fondeve neto, evidentuar ne rrjeshtin 97 te Pasqyres  Financiare te </t>
  </si>
  <si>
    <t>apo Njesive jashte sistemit  dhe cilat jane arsyet e ketij caktimi:</t>
  </si>
  <si>
    <t>dhe cilat jane arsyet e ketij caktimi:</t>
  </si>
  <si>
    <r>
      <t>Nese Po</t>
    </r>
    <r>
      <rPr>
        <sz val="11"/>
        <rFont val="Arial"/>
        <family val="2"/>
      </rPr>
      <t xml:space="preserve">  rendisni me poshte  se nga kush u jane caktuar per perdorim( brenda apo jashte sistemit)</t>
    </r>
  </si>
  <si>
    <t xml:space="preserve">Pozicionit Financiar a eshte I barabarte  me  Totalin e Fondeve te veta te evidentuar    ne </t>
  </si>
  <si>
    <t>postin e rrjeshtit 20 te Pasqyres Financiare te Ndryshimeve te Aktiveve neto/Fondeve neto</t>
  </si>
  <si>
    <t xml:space="preserve">Emertimi I Njesise Raportuese </t>
  </si>
  <si>
    <t>Sheno emrin e plote te Njesise Raportuese</t>
  </si>
  <si>
    <t xml:space="preserve">Emertimi I Njesise Eprore </t>
  </si>
  <si>
    <t>Sheno emrin e plote te Njesise eproe( kontrolluse)nga  varet dhe kontrollohet Njesia  Raportuese</t>
  </si>
  <si>
    <t>NIPT-I I Njesise Raportuese</t>
  </si>
  <si>
    <t>Kodi I Njesise Raportuese</t>
  </si>
  <si>
    <t>Adresa   e Njesise  Raportuese</t>
  </si>
  <si>
    <t>Sheno Nr.NIPT(Certifikate Regjistrimi</t>
  </si>
  <si>
    <t>Sheno Adresen e Njesise Raportuese</t>
  </si>
  <si>
    <t xml:space="preserve">Veprimtaria e Funksionimit </t>
  </si>
  <si>
    <t xml:space="preserve">Sheno Pershkrimin e shkurter </t>
  </si>
  <si>
    <t xml:space="preserve"> te veprimtarise se funksionimit dhe </t>
  </si>
  <si>
    <t xml:space="preserve"> bazen ligjore  perkatese </t>
  </si>
  <si>
    <t>Dhenia e shenimeve shpjeguese  per Pasqyrat Financiare</t>
  </si>
  <si>
    <t>Te Dhena Identifikuese  per Njesine  Raportuese te Pasqyrave Financiare</t>
  </si>
  <si>
    <t xml:space="preserve">Ne Degen e Thesarit Dorzimi I Pasqyrave Financiare u protokollua  </t>
  </si>
  <si>
    <r>
      <t xml:space="preserve">Pergjigju </t>
    </r>
    <r>
      <rPr>
        <sz val="12"/>
        <rFont val="Arial"/>
        <family val="2"/>
      </rPr>
      <t>duke shenuar me  x: ne alternativat e meposhtme:</t>
    </r>
  </si>
  <si>
    <t>g</t>
  </si>
  <si>
    <t>(a)</t>
  </si>
  <si>
    <t>(b)</t>
  </si>
  <si>
    <t xml:space="preserve">Rubrike </t>
  </si>
  <si>
    <t>(1)</t>
  </si>
  <si>
    <t>(2)</t>
  </si>
  <si>
    <t>(c)</t>
  </si>
  <si>
    <t xml:space="preserve">DATA E DEPOZITIMIT </t>
  </si>
  <si>
    <t xml:space="preserve">Nga </t>
  </si>
  <si>
    <t xml:space="preserve">Deri </t>
  </si>
  <si>
    <t xml:space="preserve">PASQYRAT FINANCIARE VJETORE  </t>
  </si>
  <si>
    <t>TE VITIT USHTRIMOR</t>
  </si>
  <si>
    <t>Grante kapitale  nga Buxheti</t>
  </si>
  <si>
    <t>(Sheno numrin dhe daten e protokollit ne Institucionin   marres  te Pasqyrave Financiare</t>
  </si>
  <si>
    <t xml:space="preserve">Sheno  vendin ku u Dorzuan </t>
  </si>
  <si>
    <t>Pasqyrat Financiare Vjetore , Individuale/ Permbledhese te konsoliduara</t>
  </si>
  <si>
    <t>Ne Pasqyrat Financiare Permbledhese te Konsoliduara a jane perfshire te gjitha NjesiteVartese</t>
  </si>
  <si>
    <r>
      <rPr>
        <b/>
        <i/>
        <sz val="12"/>
        <rFont val="Arial"/>
        <family val="2"/>
      </rPr>
      <t>Nese JO</t>
    </r>
    <r>
      <rPr>
        <i/>
        <sz val="12"/>
        <rFont val="Arial"/>
        <family val="2"/>
      </rPr>
      <t xml:space="preserve">, Evidentoni me poshte Njesite qe nuk jane perfshire  dhe arsyet  apo </t>
    </r>
  </si>
  <si>
    <t xml:space="preserve">  shkaqet prerkatese  te kesaj situate</t>
  </si>
  <si>
    <t>me te Dhenat     e Situacionit te Te Ardhurave e   Shpenzimeve, per  sejcilen njesi dhe ne permbledhese</t>
  </si>
  <si>
    <r>
      <t xml:space="preserve">Ne se JO </t>
    </r>
    <r>
      <rPr>
        <sz val="12"/>
        <rFont val="Arial"/>
        <family val="2"/>
      </rPr>
      <t>te jepen arsyet, duke argumentuar  mosrakordimet</t>
    </r>
  </si>
  <si>
    <t xml:space="preserve"> dhe a jane  rakorduar  te dhenat  me Degen e Thesarit.</t>
  </si>
  <si>
    <t xml:space="preserve">Performances Financiare , te paraqitura ngaNjesite   Raportuese, me  Pasqyrat perkatese Financiare  </t>
  </si>
  <si>
    <t xml:space="preserve">-Shpjegoni arsye te tjera per kete situate </t>
  </si>
  <si>
    <r>
      <t>Ne se JO</t>
    </r>
    <r>
      <rPr>
        <sz val="12"/>
        <rFont val="Arial"/>
        <family val="2"/>
      </rPr>
      <t xml:space="preserve"> shpjegoni  arsyet </t>
    </r>
  </si>
  <si>
    <t>A Ju kane Caktuar    Aktive Afatgjata  per  perdorim  qe I keni evidentuar  ne llogarine 107</t>
  </si>
  <si>
    <t xml:space="preserve">Llogaria </t>
  </si>
  <si>
    <t xml:space="preserve"> gjate Pregatitjes dhe Paraqitjes se Pasqyrave Financiare Vjetore Individuale apo  te Konsoliduara </t>
  </si>
  <si>
    <t xml:space="preserve">Jepni,  Shenime e Shpjegime te tjera plotesuese  e sqaruese  si dhe relatoni problemet qe kane dale </t>
  </si>
  <si>
    <t xml:space="preserve">Buxheti </t>
  </si>
  <si>
    <t xml:space="preserve">Fillestar </t>
  </si>
  <si>
    <t xml:space="preserve">Ndryshimet gjate vitit </t>
  </si>
  <si>
    <t>Shtesa</t>
  </si>
  <si>
    <t xml:space="preserve">Paksime </t>
  </si>
  <si>
    <t>Buxheti</t>
  </si>
  <si>
    <t xml:space="preserve">Total </t>
  </si>
  <si>
    <t xml:space="preserve">Plani </t>
  </si>
  <si>
    <t xml:space="preserve">Fakti </t>
  </si>
  <si>
    <t xml:space="preserve">Analizo Fondet Buxhetore te Akorduara gjate Periudhes Ushtrimor, Buxheti Fillestar,  ndryshimet dhe Buxheti , </t>
  </si>
  <si>
    <t xml:space="preserve">Totali </t>
  </si>
  <si>
    <t xml:space="preserve"> perfundimtar duke permbledhur   kete informacion ne Tabelen me poshte( ne mije Leke) :</t>
  </si>
  <si>
    <t>Evidentoni me poshte:</t>
  </si>
  <si>
    <t xml:space="preserve">Sheno Kodin  e Njesise kontrolluese ne sistemin e Thesarit </t>
  </si>
  <si>
    <t>Kodi I Deges se Thesarit,  te juridiksionit ( ku kryhen veprimet )</t>
  </si>
  <si>
    <t xml:space="preserve">Sheno Kodin  e Deges se Thesarit, ku kryhen veprimet </t>
  </si>
  <si>
    <t>Sheno Kodin  e Njesise  rap[ortuse ne sistemin e Thesariti</t>
  </si>
  <si>
    <t xml:space="preserve">Njeste qe Kontrollon </t>
  </si>
  <si>
    <t xml:space="preserve">Sheno numrin e njesive qe kontrollohen   dhe nje pershkrim te shkurter  per to </t>
  </si>
  <si>
    <t>VITI RAPORTUES</t>
  </si>
  <si>
    <t xml:space="preserve">(Sheno numrin dhe daten e protokollit ne Njesine Tuaj </t>
  </si>
  <si>
    <t xml:space="preserve">(Sheno numrin dhe daten e protokollit ne Degen e Thesarit Tuaj </t>
  </si>
  <si>
    <t xml:space="preserve">Pasqyrat Financiare  Vjetore, Permbledhese, te Konsoliduara  </t>
  </si>
  <si>
    <t xml:space="preserve">A jane   paraqitur  te plote,  duke perfshire  te gjitha  Pasqyrat Financiare, </t>
  </si>
  <si>
    <t>NJESIA EKONOMIKE RAPORTUESE</t>
  </si>
  <si>
    <t>SHPENZIMET PER INVESTIME</t>
  </si>
  <si>
    <t>I.</t>
  </si>
  <si>
    <t>BURIMET PER INVESTIME</t>
  </si>
  <si>
    <t>II.</t>
  </si>
  <si>
    <t>BALANCA   (II-I)</t>
  </si>
  <si>
    <t>III.</t>
  </si>
  <si>
    <t>(Burimet per Imnvestime  minus Shpenzimet per Investime)</t>
  </si>
  <si>
    <t xml:space="preserve"> Pasqyrat Anekse dhe   Shenimet Shpjeguese, sipas Formateve te Miratuara  ne </t>
  </si>
  <si>
    <t>Udhezinmin e Ministrit te Financave.</t>
  </si>
  <si>
    <t xml:space="preserve">Llogaria 63 evidentuar ne  postin  perkates  te Pasqyres se Performances Financiare,   Aeshte Sa </t>
  </si>
  <si>
    <t>ndryshimi i gjendjeve te inventarit( diferenca +- e tatalit te klases 3 te Magazine midis  vitit ushtrimor</t>
  </si>
  <si>
    <t xml:space="preserve"> dhe Ushtrimit te vitit te meparshem ?</t>
  </si>
  <si>
    <r>
      <t>Ne se PO</t>
    </r>
    <r>
      <rPr>
        <i/>
        <sz val="12"/>
        <rFont val="Arial"/>
        <family val="2"/>
      </rPr>
      <t xml:space="preserve"> a jane bere transferimet respektive ne llogarite operacionale  8423 e 841 per </t>
    </r>
  </si>
  <si>
    <t>Akeni Caktuar Aktive Afatgjata te evidentuara ne llogarine 28"Caktime  ?</t>
  </si>
  <si>
    <t>"Aktive afatgjata te caktuara ne perdorim",?</t>
  </si>
  <si>
    <t>Ekonomike  qe</t>
  </si>
  <si>
    <t>Buxhetohet</t>
  </si>
  <si>
    <t>ADRESA  e Njesise Ekonomike</t>
  </si>
  <si>
    <t>NJESIA PUBLIKE</t>
  </si>
  <si>
    <t>(Klasifikimi,  sipas Natyres ekonomike)</t>
  </si>
  <si>
    <t>Formati nr.1</t>
  </si>
  <si>
    <t>Formati nr.2</t>
  </si>
  <si>
    <t>Formati nr.3</t>
  </si>
  <si>
    <t>Formati nr.4</t>
  </si>
  <si>
    <t xml:space="preserve">PASQYRA E PERFORMANCES FINANCIARE </t>
  </si>
  <si>
    <t xml:space="preserve">PASQYRA E FLUKSEVE MONETARE(CASH'FLOW) </t>
  </si>
  <si>
    <t>PASQYRA E NDRYSHIMEVE NE AKTIVET NETO/ FONDET NETO,</t>
  </si>
  <si>
    <t>Formati nr.5</t>
  </si>
  <si>
    <t>Formati nr.6</t>
  </si>
  <si>
    <t>Formati nr.7/a</t>
  </si>
  <si>
    <t>Formati nr.8</t>
  </si>
  <si>
    <t>Formati nr.7/b</t>
  </si>
  <si>
    <t xml:space="preserve">C </t>
  </si>
  <si>
    <t>106</t>
  </si>
  <si>
    <t xml:space="preserve">Teprica e Granteve kapitale  Te Brendshmne </t>
  </si>
  <si>
    <t xml:space="preserve">Teprica e Granteve kapitale  Te Huaja </t>
  </si>
  <si>
    <t>107</t>
  </si>
  <si>
    <t>Vlera e mjewteve te caktuara ne perdorim</t>
  </si>
  <si>
    <t>Rezerva nga Rivlersimi I Aktiveve Afatgjata</t>
  </si>
  <si>
    <t>73</t>
  </si>
  <si>
    <t xml:space="preserve">VII.NDRYSHIMI I GJENDJES SE INVENTARIT TE PRODUKTEVE  </t>
  </si>
  <si>
    <t>63</t>
  </si>
  <si>
    <t xml:space="preserve">Akordim Fonde Buxhetore per shpenzime  korente (+) </t>
  </si>
  <si>
    <t>Detyrime ndaj personelit</t>
  </si>
  <si>
    <t>PASIVET(DETYRIMET)</t>
  </si>
  <si>
    <t>AKTIVET NETO/ FONDET (A-B)</t>
  </si>
  <si>
    <t>Te Tjera</t>
  </si>
  <si>
    <t>TOTALI I PASIVEVE(B+C)</t>
  </si>
  <si>
    <t xml:space="preserve">K O N T R O L L E </t>
  </si>
  <si>
    <t>Kontroll 1.</t>
  </si>
  <si>
    <t xml:space="preserve"> FONDI I KONSOLIDUAR  :</t>
  </si>
  <si>
    <t>D</t>
  </si>
  <si>
    <t>E</t>
  </si>
  <si>
    <t xml:space="preserve">Shifra 0(Zero)- Tregon Kuadraturen </t>
  </si>
  <si>
    <t>Kuadratura</t>
  </si>
  <si>
    <t>85</t>
  </si>
  <si>
    <t>Kontroll 2.</t>
  </si>
  <si>
    <t>Kontroll 3.</t>
  </si>
  <si>
    <t>te Klases 3 ne  Pasqyren  F1</t>
  </si>
  <si>
    <t xml:space="preserve">Teprica e Llogarise se  Likujditeve, e  F3 a eshte e barabarte </t>
  </si>
  <si>
    <t>Teprica e Likujditeteve  ne fund te   vitit ushtrimor</t>
  </si>
  <si>
    <t>Kontroll .</t>
  </si>
  <si>
    <t xml:space="preserve">Ne Fillim </t>
  </si>
  <si>
    <t>Ne Fund</t>
  </si>
  <si>
    <t xml:space="preserve">I.AKTIVET NETO/FONDET NETO  </t>
  </si>
  <si>
    <t>115</t>
  </si>
  <si>
    <t xml:space="preserve">Nga Fondet e veta te investimeve </t>
  </si>
  <si>
    <t>15</t>
  </si>
  <si>
    <t>Shuma te parashikuiara per rreziqe e Zhvleresime</t>
  </si>
  <si>
    <t xml:space="preserve">105, </t>
  </si>
  <si>
    <t xml:space="preserve">106, </t>
  </si>
  <si>
    <t>Kontroll 4.</t>
  </si>
  <si>
    <t>Kontroll 5.</t>
  </si>
  <si>
    <t>Kontroll 6.</t>
  </si>
  <si>
    <t>Kontroll 8.</t>
  </si>
  <si>
    <t>Kontroll 9.</t>
  </si>
  <si>
    <t xml:space="preserve">Aktivet Neto  a jane te barabarta me Fondin e Konsoliduar </t>
  </si>
  <si>
    <t>Totali I Aktiveve  a eshte i barabarte me  = Totalin e Pasiveve</t>
  </si>
  <si>
    <t>Te Ardhurat   a jane te  barabarta  me   Shpenzimet  + Rezultatin e  vitit Ushtrimor</t>
  </si>
  <si>
    <t>Llogarja  85 e  Pasqyres F2   a eshte e barabarte me  Llog. 85 ne  Pasqyren  F1</t>
  </si>
  <si>
    <t>Llogarja  63  ne Pasqyren F2  a eshte e barabarte me Ndryshimin e  Gjendjeve</t>
  </si>
  <si>
    <t xml:space="preserve"> me Tepericen e  Llogarive t e Likujditeteve ne  Pasqyren F1</t>
  </si>
  <si>
    <t>Llogarija 105 e  F6  a eshte e barabarte  me  Llog.105 ne F1</t>
  </si>
  <si>
    <t>Llogarija 106 e  F6  a eshte e barabarte  me  Llog.106 ne F1</t>
  </si>
  <si>
    <t>Llogarija 12 e  F6  a eshte e barabarte  me  Llog.12 ne F1</t>
  </si>
  <si>
    <t>Llogarija 16+17 e  F6  a eshte e barabarte  me  Llog.16+17 ne F1</t>
  </si>
  <si>
    <t>Llogarija 230 e  F6  a eshte e barabarte  me  Llog. 230 ne F1</t>
  </si>
  <si>
    <t>Llogarija 231 e  F6  a eshte e barabarte  me  Llog. 231 ne F1</t>
  </si>
  <si>
    <t>K O N T R O L L</t>
  </si>
  <si>
    <t>21</t>
  </si>
  <si>
    <t>20</t>
  </si>
  <si>
    <t>Llogarija 20 e  F7/a,   a eshte e barabarte  me  Llog.20 ne F7/b</t>
  </si>
  <si>
    <t xml:space="preserve">Kontrolle </t>
  </si>
  <si>
    <t>Llogarija 20 e  Pasqyres  F7/b,   a eshte e barabarte  me  Llog.20  te Pasqyren F1</t>
  </si>
  <si>
    <t>Per Tepricen Ne Fillim  te    periudhes</t>
  </si>
  <si>
    <t>Per Tepricen Ne Fund te    periudhes</t>
  </si>
  <si>
    <t xml:space="preserve">NJESIJA  PUBLIKE; </t>
  </si>
  <si>
    <t xml:space="preserve">NJESIA PUBLIKE </t>
  </si>
  <si>
    <t xml:space="preserve">Ndryshimi i Gjendjeve </t>
  </si>
  <si>
    <t>( Efekti ne Shpenzime )</t>
  </si>
  <si>
    <t>Llogarija 111 e  F6  a eshte e barabarte  me  Llog.111 ne F1</t>
  </si>
  <si>
    <t>Llogarija 115 e  F6  a eshte e barabarte  me  Llog.115 ne F1</t>
  </si>
  <si>
    <t>Kontroll 10.</t>
  </si>
  <si>
    <t>Kontroll 11.</t>
  </si>
  <si>
    <t>Kontroll 12.</t>
  </si>
  <si>
    <t>Llogarija 25/26 e  F6  a eshte e barabarte  me  Llog. 25/26 ne F1</t>
  </si>
  <si>
    <t>21- 28</t>
  </si>
  <si>
    <t>Llogarija 21- 28 e  F7/ a,   a eshte e barabarte  me  Llog.21-28,  ne F7/b</t>
  </si>
  <si>
    <t>25-26</t>
  </si>
  <si>
    <t>25</t>
  </si>
  <si>
    <t>26</t>
  </si>
  <si>
    <t xml:space="preserve">Kontroll </t>
  </si>
  <si>
    <t xml:space="preserve"> me Totalin e Fondeve ne Pasqyren F1</t>
  </si>
  <si>
    <t xml:space="preserve">Totali i Fondeve.Sipa  Pasqyres F4  a eshte I barabarte  </t>
  </si>
  <si>
    <t>X</t>
  </si>
  <si>
    <t xml:space="preserve">KESHILLI I LARTE GJYQESOR </t>
  </si>
  <si>
    <t xml:space="preserve">Bulevardi " Zhan D'Ark" , Tirane </t>
  </si>
  <si>
    <t xml:space="preserve">Anjeza BANI </t>
  </si>
  <si>
    <t>K22409003F</t>
  </si>
  <si>
    <t>KESHILLI I LARTE GJYQESOR</t>
  </si>
  <si>
    <t>BLV "ZHAN D'ARK", prane Ures se Tabakeve , Tirane.</t>
  </si>
  <si>
    <t>Ligji 49/2012 “Organizimin dhe funksionimin e gjykatave administrative dhe gjykimin e mosmarrëveshjeve administrative”,Ligji 98/2016 "Per organizimin e pushtetit Gjyqesore ne RSH" , Gjykata ka për qëllim respektimin e Kushtetutës, të ligjeve dhe akteve nënligjore, realizimin dhe mbrojtjen e dinjitetit, të të drejtave të njeriut dhe lirive themelore, si dhe të kontribuojë në parandalimin e shkeljeve të ligjit, në përputhje dhe në funksion të kërkesave të zhvillimit demokratik dhe të integrimit europian të Republikës së Shqipërisë.</t>
  </si>
  <si>
    <t>Pasqyrat Financiare  Vjetore Individuale    u  paraqiten ne Degen e Thesarit  Tirane</t>
  </si>
  <si>
    <t xml:space="preserve">Ne Institucionin prites (marres)  K.L.GJ,  Dorzimi i Pasqyrave </t>
  </si>
  <si>
    <t>Nuk kemi njesi vartese</t>
  </si>
  <si>
    <t>Nuk jane perdorur ne kontabilitet llogarite e klases 84, sipas udhezimeve perkatese nga thesari.</t>
  </si>
  <si>
    <t>Pasqyra e levizjes se fondit te konsoliduar e gjeni bashkelidhur bilancit .</t>
  </si>
  <si>
    <t>Nuk disponojme Investime ne proces.</t>
  </si>
  <si>
    <t>S'ka</t>
  </si>
  <si>
    <t>Sipas Relacionit Bashkelidhur</t>
  </si>
  <si>
    <t xml:space="preserve">nuk ka </t>
  </si>
  <si>
    <t>GJENDJA DHE NDRYSHIMET E  AKTIVEVE AFATGJATA  (KOSTO HISTORIKE)</t>
  </si>
  <si>
    <t>GJENDJA DHE NDRYSHIMET E  AKTIVEVE AFATGJATA  (VLERA NETO )</t>
  </si>
  <si>
    <t>Emertimi</t>
  </si>
  <si>
    <t>Vlera</t>
  </si>
  <si>
    <t>Paga e Sigurime</t>
  </si>
  <si>
    <t xml:space="preserve">Paga </t>
  </si>
  <si>
    <t>Sigurime Suplementare</t>
  </si>
  <si>
    <t>Tatim Page</t>
  </si>
  <si>
    <t>Furnitor (401+404)</t>
  </si>
  <si>
    <t>-</t>
  </si>
  <si>
    <t>Detyrime  Total</t>
  </si>
  <si>
    <t>Mjete ne rruajtje (466)</t>
  </si>
  <si>
    <t>Te tjera op.me Shtetin (taksa e Pulles)</t>
  </si>
  <si>
    <t>Nënpunës të thjeshtë</t>
  </si>
  <si>
    <t>Kodi I Njesise Kontrolluese(Eprore)</t>
  </si>
  <si>
    <t>Llogarite 21  . 28  te   Pasqyres F7/b,   a  jane  te barabarte  me  Llogarite 21 - 28 te Pasqyres F1</t>
  </si>
  <si>
    <t xml:space="preserve"> </t>
  </si>
  <si>
    <t>ok</t>
  </si>
  <si>
    <t xml:space="preserve">  </t>
  </si>
  <si>
    <t xml:space="preserve">u  paraqiten ne degen e statistikave </t>
  </si>
  <si>
    <t xml:space="preserve">MINISTRIA/INSTITUCIONI QENDROR </t>
  </si>
  <si>
    <t>01.01.2023</t>
  </si>
  <si>
    <t>31.12.2023</t>
  </si>
  <si>
    <t>VITI 2023</t>
  </si>
  <si>
    <t>.</t>
  </si>
  <si>
    <t>Viti 2023</t>
  </si>
  <si>
    <t xml:space="preserve">GJYKATA E APELIT TE JURIDIKSIONIT TE PERGJITHSHEM </t>
  </si>
  <si>
    <t xml:space="preserve"> Financiare u protokollua me nr.                   , Date                    2024  </t>
  </si>
  <si>
    <t xml:space="preserve">Fondi I Konsoliduar perbehet nga Fondi I Akumuluar (llog.101)  me vlere 139750039 leke - Rezultatin e        </t>
  </si>
  <si>
    <t>veprimtarise Ushtrimore (llog.85)  me vlere  94789  leke</t>
  </si>
  <si>
    <t>Detyrime te vitit 2023 - Llogari 4342</t>
  </si>
  <si>
    <t>Detyrime te vitit 2023 - TOTAL</t>
  </si>
  <si>
    <t>pulla dhjetor 2022</t>
  </si>
  <si>
    <t>5 % garanci punismesh 2023</t>
  </si>
  <si>
    <t>arketime 2023</t>
  </si>
  <si>
    <t>gjendej 01.01.2023</t>
  </si>
  <si>
    <t xml:space="preserve">keto tabela do te shtohen me reshta sipas rasteve qe do te paraqiten   </t>
  </si>
  <si>
    <t>pagesa 2023</t>
  </si>
  <si>
    <t xml:space="preserve">90%PULLA TAKSE </t>
  </si>
  <si>
    <t>gjendja me 31.12.2023</t>
  </si>
  <si>
    <t>21.03.2024</t>
  </si>
  <si>
    <t>Gjykata e Apelit  të Juridiksionit të Përgjithshëm</t>
  </si>
  <si>
    <t xml:space="preserve">GJYKATA E APELIT E JURIDIKSIONIT TE PERGJITHSHEM </t>
  </si>
  <si>
    <t>GJYKATA E APELIT E JURIDIKSIONIT TE PERGJITHSHEM</t>
  </si>
  <si>
    <t>GJYKATA E APELIT  E JURIDIKSIONIT TE PERGJITHSHEM</t>
  </si>
  <si>
    <t xml:space="preserve">GJYKATA E APELIT E JURIDIKSINIT TE PERGJITHSHEM </t>
  </si>
  <si>
    <t xml:space="preserve">DREJTORE </t>
  </si>
  <si>
    <t>Nr. Prot 5842  date 25.03.2024</t>
  </si>
  <si>
    <t xml:space="preserve">Nr.Prot   1300/13  date 26.03.2024 </t>
  </si>
  <si>
    <t xml:space="preserve"> me nr      5925   prot. Date 26.03.2024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</si>
</sst>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0.0"/>
    <numFmt numFmtId="181" formatCode="#,##0.0"/>
    <numFmt numFmtId="182" formatCode="#,##0.000"/>
    <numFmt numFmtId="183" formatCode="_-* #,##0.0_L_e_k_-;\-* #,##0.0_L_e_k_-;_-* &quot;-&quot;??_L_e_k_-;_-@_-"/>
    <numFmt numFmtId="184" formatCode="_-* #,##0_L_e_k_-;\-* #,##0_L_e_k_-;_-* &quot;-&quot;??_L_e_k_-;_-@_-"/>
    <numFmt numFmtId="185" formatCode="0.00_);\(0.00\)"/>
    <numFmt numFmtId="186" formatCode="_-* #,##0.000_L_e_k_-;\-* #,##0.000_L_e_k_-;_-* &quot;-&quot;??_L_e_k_-;_-@_-"/>
    <numFmt numFmtId="187" formatCode="_(* #,##0_);_(* \(#,##0\);_(* &quot;-&quot;??_);_(@_)"/>
    <numFmt numFmtId="188" formatCode="_-* #,##0.0000_L_e_k_-;\-* #,##0.0000_L_e_k_-;_-* &quot;-&quot;??_L_e_k_-;_-@_-"/>
    <numFmt numFmtId="189" formatCode="[$-409]dddd\,\ mmmm\ d\,\ yyyy"/>
    <numFmt numFmtId="190" formatCode="[$-409]h:mm:ss\ AM/PM"/>
  </numFmts>
  <fonts count="82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2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5"/>
      <color indexed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u val="single"/>
      <sz val="10"/>
      <name val="Arial"/>
      <family val="2"/>
    </font>
    <font>
      <b/>
      <sz val="16"/>
      <name val="Times New Roman"/>
      <family val="1"/>
    </font>
    <font>
      <b/>
      <u val="single"/>
      <sz val="10"/>
      <color indexed="12"/>
      <name val="Arial"/>
      <family val="2"/>
    </font>
    <font>
      <u val="single"/>
      <sz val="10"/>
      <name val="Arial"/>
      <family val="2"/>
    </font>
    <font>
      <sz val="11"/>
      <color indexed="12"/>
      <name val="Arial"/>
      <family val="2"/>
    </font>
    <font>
      <b/>
      <u val="single"/>
      <sz val="11"/>
      <color indexed="12"/>
      <name val="Times New Roman"/>
      <family val="1"/>
    </font>
    <font>
      <b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u val="single"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Times New Roman"/>
      <family val="1"/>
    </font>
    <font>
      <b/>
      <sz val="10"/>
      <color indexed="10"/>
      <name val="Arial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u val="single"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gradientFill degree="90">
        <stop position="0">
          <color theme="0"/>
        </stop>
        <stop position="1">
          <color theme="9" tint="0.40000998973846436"/>
        </stop>
      </gradientFill>
    </fill>
    <fill>
      <gradientFill degree="90">
        <stop position="0">
          <color theme="0"/>
        </stop>
        <stop position="1">
          <color theme="9" tint="0.40000998973846436"/>
        </stop>
      </gradientFill>
    </fill>
    <fill>
      <gradientFill degree="90">
        <stop position="0">
          <color theme="0"/>
        </stop>
        <stop position="1">
          <color theme="9" tint="0.40000998973846436"/>
        </stop>
      </gradientFill>
    </fill>
    <fill>
      <gradientFill degree="90">
        <stop position="0">
          <color theme="0"/>
        </stop>
        <stop position="1">
          <color theme="9" tint="0.40000998973846436"/>
        </stop>
      </gradientFill>
    </fill>
    <fill>
      <gradientFill degree="90">
        <stop position="0">
          <color theme="0"/>
        </stop>
        <stop position="1">
          <color theme="9" tint="0.40000998973846436"/>
        </stop>
      </gradientFill>
    </fill>
    <fill>
      <gradientFill degree="90">
        <stop position="0">
          <color theme="0"/>
        </stop>
        <stop position="1">
          <color theme="9" tint="0.40000998973846436"/>
        </stop>
      </gradientFill>
    </fill>
    <fill>
      <gradientFill degree="90">
        <stop position="0">
          <color theme="0"/>
        </stop>
        <stop position="1">
          <color theme="9" tint="0.40000998973846436"/>
        </stop>
      </gradient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>
        <color theme="9" tint="-0.24993999302387238"/>
      </left>
      <right style="thin">
        <color theme="9" tint="-0.24993999302387238"/>
      </right>
      <top style="double">
        <color theme="9" tint="-0.24993999302387238"/>
      </top>
      <bottom style="thin">
        <color theme="9" tint="-0.24993999302387238"/>
      </bottom>
    </border>
    <border>
      <left style="thin">
        <color theme="9" tint="-0.24993999302387238"/>
      </left>
      <right style="thin">
        <color theme="9" tint="-0.24993999302387238"/>
      </right>
      <top style="double">
        <color theme="9" tint="-0.24993999302387238"/>
      </top>
      <bottom style="thin">
        <color theme="9" tint="-0.24993999302387238"/>
      </bottom>
    </border>
    <border>
      <left style="thin">
        <color theme="9" tint="-0.24993999302387238"/>
      </left>
      <right style="double">
        <color theme="9" tint="-0.24993999302387238"/>
      </right>
      <top style="double">
        <color theme="9" tint="-0.24993999302387238"/>
      </top>
      <bottom style="thin">
        <color theme="9" tint="-0.24993999302387238"/>
      </bottom>
    </border>
    <border>
      <left style="double">
        <color theme="9" tint="-0.24993999302387238"/>
      </left>
      <right style="thin">
        <color theme="9" tint="-0.24993999302387238"/>
      </right>
      <top style="thin">
        <color theme="9" tint="-0.24993999302387238"/>
      </top>
      <bottom style="thin">
        <color theme="9" tint="-0.24993999302387238"/>
      </bottom>
    </border>
    <border>
      <left style="thin">
        <color theme="9" tint="-0.24993999302387238"/>
      </left>
      <right style="thin">
        <color theme="9" tint="-0.24993999302387238"/>
      </right>
      <top style="thin">
        <color theme="9" tint="-0.24993999302387238"/>
      </top>
      <bottom style="thin">
        <color theme="9" tint="-0.24993999302387238"/>
      </bottom>
    </border>
    <border>
      <left style="thin">
        <color theme="9" tint="-0.24993999302387238"/>
      </left>
      <right style="double">
        <color theme="9" tint="-0.24993999302387238"/>
      </right>
      <top style="thin">
        <color theme="9" tint="-0.24993999302387238"/>
      </top>
      <bottom style="thin">
        <color theme="9" tint="-0.24993999302387238"/>
      </bottom>
    </border>
    <border>
      <left style="double">
        <color theme="9" tint="-0.24993999302387238"/>
      </left>
      <right style="thin">
        <color theme="9" tint="-0.24993999302387238"/>
      </right>
      <top style="thin">
        <color theme="9" tint="-0.24993999302387238"/>
      </top>
      <bottom style="double">
        <color theme="9" tint="-0.24993999302387238"/>
      </bottom>
    </border>
    <border>
      <left style="thin">
        <color theme="9" tint="-0.24993999302387238"/>
      </left>
      <right style="thin">
        <color theme="9" tint="-0.24993999302387238"/>
      </right>
      <top style="thin">
        <color theme="9" tint="-0.24993999302387238"/>
      </top>
      <bottom style="double">
        <color theme="9" tint="-0.24993999302387238"/>
      </bottom>
    </border>
    <border>
      <left style="thin">
        <color theme="9" tint="-0.24993999302387238"/>
      </left>
      <right style="double">
        <color theme="9" tint="-0.24993999302387238"/>
      </right>
      <top style="thin">
        <color theme="9" tint="-0.24993999302387238"/>
      </top>
      <bottom style="double">
        <color theme="9" tint="-0.2499399930238723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>
        <color theme="9" tint="-0.24993999302387238"/>
      </left>
      <right style="thin">
        <color theme="9" tint="-0.24993999302387238"/>
      </right>
      <top style="thin">
        <color theme="9" tint="-0.24993999302387238"/>
      </top>
      <bottom>
        <color indexed="63"/>
      </bottom>
    </border>
    <border>
      <left style="thin">
        <color theme="9" tint="-0.24993999302387238"/>
      </left>
      <right style="thin">
        <color theme="9" tint="-0.24993999302387238"/>
      </right>
      <top style="thin">
        <color theme="9" tint="-0.24993999302387238"/>
      </top>
      <bottom>
        <color indexed="63"/>
      </bottom>
    </border>
    <border>
      <left style="thin">
        <color theme="9" tint="-0.24993999302387238"/>
      </left>
      <right style="double">
        <color theme="9" tint="-0.24993999302387238"/>
      </right>
      <top style="thin">
        <color theme="9" tint="-0.2499399930238723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5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4" fillId="33" borderId="10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/>
      <protection/>
    </xf>
    <xf numFmtId="0" fontId="15" fillId="33" borderId="10" xfId="0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/>
      <protection/>
    </xf>
    <xf numFmtId="3" fontId="2" fillId="34" borderId="10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left"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3" fontId="0" fillId="34" borderId="10" xfId="0" applyNumberFormat="1" applyFont="1" applyFill="1" applyBorder="1" applyAlignment="1" applyProtection="1">
      <alignment horizontal="right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horizontal="center"/>
      <protection/>
    </xf>
    <xf numFmtId="0" fontId="6" fillId="33" borderId="13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/>
      <protection/>
    </xf>
    <xf numFmtId="0" fontId="7" fillId="33" borderId="10" xfId="0" applyFont="1" applyFill="1" applyBorder="1" applyAlignment="1" applyProtection="1">
      <alignment horizontal="center"/>
      <protection/>
    </xf>
    <xf numFmtId="0" fontId="7" fillId="33" borderId="10" xfId="0" applyFont="1" applyFill="1" applyBorder="1" applyAlignment="1" applyProtection="1">
      <alignment/>
      <protection/>
    </xf>
    <xf numFmtId="0" fontId="18" fillId="33" borderId="10" xfId="0" applyFont="1" applyFill="1" applyBorder="1" applyAlignment="1" applyProtection="1">
      <alignment horizontal="center"/>
      <protection/>
    </xf>
    <xf numFmtId="0" fontId="18" fillId="33" borderId="10" xfId="0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0" fillId="0" borderId="14" xfId="0" applyBorder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 horizontal="right"/>
    </xf>
    <xf numFmtId="0" fontId="22" fillId="0" borderId="0" xfId="0" applyFont="1" applyAlignment="1" quotePrefix="1">
      <alignment/>
    </xf>
    <xf numFmtId="0" fontId="21" fillId="0" borderId="0" xfId="0" applyFont="1" applyBorder="1" applyAlignment="1">
      <alignment/>
    </xf>
    <xf numFmtId="0" fontId="22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 quotePrefix="1">
      <alignment/>
    </xf>
    <xf numFmtId="0" fontId="22" fillId="0" borderId="15" xfId="0" applyFont="1" applyBorder="1" applyAlignment="1">
      <alignment/>
    </xf>
    <xf numFmtId="0" fontId="21" fillId="0" borderId="15" xfId="0" applyFont="1" applyBorder="1" applyAlignment="1">
      <alignment horizontal="center"/>
    </xf>
    <xf numFmtId="0" fontId="15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23" fillId="0" borderId="0" xfId="0" applyFont="1" applyBorder="1" applyAlignment="1">
      <alignment/>
    </xf>
    <xf numFmtId="0" fontId="22" fillId="0" borderId="0" xfId="0" applyFont="1" applyAlignment="1">
      <alignment/>
    </xf>
    <xf numFmtId="0" fontId="21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4" fillId="0" borderId="0" xfId="0" applyFont="1" applyAlignment="1" applyProtection="1">
      <alignment/>
      <protection/>
    </xf>
    <xf numFmtId="0" fontId="1" fillId="33" borderId="11" xfId="0" applyFont="1" applyFill="1" applyBorder="1" applyAlignment="1">
      <alignment horizontal="center"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>
      <alignment horizontal="center"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 quotePrefix="1">
      <alignment horizontal="center"/>
    </xf>
    <xf numFmtId="0" fontId="0" fillId="33" borderId="10" xfId="0" applyFill="1" applyBorder="1" applyAlignment="1">
      <alignment/>
    </xf>
    <xf numFmtId="0" fontId="24" fillId="0" borderId="0" xfId="0" applyFont="1" applyAlignment="1">
      <alignment/>
    </xf>
    <xf numFmtId="0" fontId="1" fillId="0" borderId="0" xfId="0" applyFont="1" applyAlignment="1">
      <alignment/>
    </xf>
    <xf numFmtId="0" fontId="3" fillId="33" borderId="13" xfId="0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 applyProtection="1">
      <alignment horizontal="left"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" fontId="2" fillId="34" borderId="10" xfId="0" applyNumberFormat="1" applyFont="1" applyFill="1" applyBorder="1" applyAlignment="1" applyProtection="1">
      <alignment horizontal="right"/>
      <protection/>
    </xf>
    <xf numFmtId="3" fontId="2" fillId="35" borderId="12" xfId="0" applyNumberFormat="1" applyFont="1" applyFill="1" applyBorder="1" applyAlignment="1" applyProtection="1">
      <alignment/>
      <protection/>
    </xf>
    <xf numFmtId="3" fontId="2" fillId="0" borderId="0" xfId="0" applyNumberFormat="1" applyFont="1" applyAlignment="1" applyProtection="1">
      <alignment/>
      <protection/>
    </xf>
    <xf numFmtId="0" fontId="2" fillId="35" borderId="11" xfId="0" applyFont="1" applyFill="1" applyBorder="1" applyAlignment="1" applyProtection="1">
      <alignment/>
      <protection/>
    </xf>
    <xf numFmtId="0" fontId="19" fillId="0" borderId="0" xfId="0" applyFont="1" applyAlignment="1">
      <alignment horizontal="center"/>
    </xf>
    <xf numFmtId="0" fontId="21" fillId="0" borderId="15" xfId="0" applyFont="1" applyBorder="1" applyAlignment="1">
      <alignment/>
    </xf>
    <xf numFmtId="0" fontId="19" fillId="0" borderId="0" xfId="0" applyFont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0" xfId="0" applyFont="1" applyFill="1" applyBorder="1" applyAlignment="1" quotePrefix="1">
      <alignment/>
    </xf>
    <xf numFmtId="3" fontId="1" fillId="0" borderId="0" xfId="0" applyNumberFormat="1" applyFont="1" applyAlignment="1" applyProtection="1">
      <alignment/>
      <protection/>
    </xf>
    <xf numFmtId="0" fontId="4" fillId="33" borderId="0" xfId="0" applyFont="1" applyFill="1" applyBorder="1" applyAlignment="1">
      <alignment horizontal="left"/>
    </xf>
    <xf numFmtId="0" fontId="1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3" borderId="10" xfId="0" applyFont="1" applyFill="1" applyBorder="1" applyAlignment="1" applyProtection="1" quotePrefix="1">
      <alignment horizontal="center"/>
      <protection/>
    </xf>
    <xf numFmtId="0" fontId="0" fillId="33" borderId="10" xfId="0" applyFont="1" applyFill="1" applyBorder="1" applyAlignment="1" applyProtection="1" quotePrefix="1">
      <alignment/>
      <protection/>
    </xf>
    <xf numFmtId="3" fontId="0" fillId="33" borderId="10" xfId="0" applyNumberFormat="1" applyFont="1" applyFill="1" applyBorder="1" applyAlignment="1" applyProtection="1">
      <alignment horizontal="center"/>
      <protection/>
    </xf>
    <xf numFmtId="3" fontId="1" fillId="35" borderId="10" xfId="0" applyNumberFormat="1" applyFont="1" applyFill="1" applyBorder="1" applyAlignment="1" applyProtection="1">
      <alignment horizontal="right"/>
      <protection/>
    </xf>
    <xf numFmtId="0" fontId="0" fillId="33" borderId="11" xfId="0" applyFont="1" applyFill="1" applyBorder="1" applyAlignment="1" applyProtection="1">
      <alignment horizontal="center"/>
      <protection/>
    </xf>
    <xf numFmtId="0" fontId="0" fillId="33" borderId="13" xfId="0" applyFont="1" applyFill="1" applyBorder="1" applyAlignment="1" applyProtection="1">
      <alignment horizontal="center"/>
      <protection/>
    </xf>
    <xf numFmtId="0" fontId="0" fillId="33" borderId="12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vertical="center"/>
      <protection/>
    </xf>
    <xf numFmtId="3" fontId="1" fillId="35" borderId="10" xfId="0" applyNumberFormat="1" applyFont="1" applyFill="1" applyBorder="1" applyAlignment="1" applyProtection="1">
      <alignment/>
      <protection/>
    </xf>
    <xf numFmtId="0" fontId="7" fillId="33" borderId="12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 quotePrefix="1">
      <alignment horizontal="left"/>
      <protection locked="0"/>
    </xf>
    <xf numFmtId="3" fontId="1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3" fontId="0" fillId="35" borderId="10" xfId="0" applyNumberFormat="1" applyFont="1" applyFill="1" applyBorder="1" applyAlignment="1" applyProtection="1">
      <alignment/>
      <protection/>
    </xf>
    <xf numFmtId="0" fontId="1" fillId="33" borderId="16" xfId="0" applyFont="1" applyFill="1" applyBorder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0" fillId="33" borderId="10" xfId="0" applyNumberFormat="1" applyFont="1" applyFill="1" applyBorder="1" applyAlignment="1" applyProtection="1">
      <alignment horizontal="center"/>
      <protection/>
    </xf>
    <xf numFmtId="3" fontId="0" fillId="33" borderId="10" xfId="0" applyNumberFormat="1" applyFont="1" applyFill="1" applyBorder="1" applyAlignment="1" applyProtection="1" quotePrefix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0" fillId="33" borderId="10" xfId="0" applyFont="1" applyFill="1" applyBorder="1" applyAlignment="1" quotePrefix="1">
      <alignment horizontal="center"/>
    </xf>
    <xf numFmtId="0" fontId="5" fillId="33" borderId="10" xfId="0" applyFont="1" applyFill="1" applyBorder="1" applyAlignment="1" applyProtection="1">
      <alignment horizontal="left"/>
      <protection/>
    </xf>
    <xf numFmtId="0" fontId="26" fillId="0" borderId="0" xfId="0" applyFont="1" applyAlignment="1" applyProtection="1">
      <alignment/>
      <protection/>
    </xf>
    <xf numFmtId="0" fontId="23" fillId="0" borderId="0" xfId="0" applyFont="1" applyBorder="1" applyAlignment="1" quotePrefix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/>
    </xf>
    <xf numFmtId="0" fontId="2" fillId="33" borderId="10" xfId="0" applyFont="1" applyFill="1" applyBorder="1" applyAlignment="1" applyProtection="1" quotePrefix="1">
      <alignment horizontal="center"/>
      <protection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 applyProtection="1" quotePrefix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3" fontId="0" fillId="34" borderId="10" xfId="0" applyNumberFormat="1" applyFont="1" applyFill="1" applyBorder="1" applyAlignment="1" applyProtection="1">
      <alignment/>
      <protection/>
    </xf>
    <xf numFmtId="0" fontId="19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1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9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7" xfId="0" applyFont="1" applyBorder="1" applyAlignment="1">
      <alignment/>
    </xf>
    <xf numFmtId="0" fontId="1" fillId="2" borderId="23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10" fillId="0" borderId="0" xfId="0" applyFont="1" applyAlignment="1" applyProtection="1">
      <alignment horizontal="center"/>
      <protection/>
    </xf>
    <xf numFmtId="0" fontId="7" fillId="33" borderId="10" xfId="0" applyFont="1" applyFill="1" applyBorder="1" applyAlignment="1" applyProtection="1" quotePrefix="1">
      <alignment horizontal="center"/>
      <protection/>
    </xf>
    <xf numFmtId="3" fontId="1" fillId="33" borderId="1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Alignment="1" applyProtection="1">
      <alignment/>
      <protection/>
    </xf>
    <xf numFmtId="3" fontId="27" fillId="0" borderId="0" xfId="0" applyNumberFormat="1" applyFont="1" applyAlignment="1" applyProtection="1">
      <alignment/>
      <protection/>
    </xf>
    <xf numFmtId="3" fontId="28" fillId="0" borderId="0" xfId="0" applyNumberFormat="1" applyFont="1" applyAlignment="1" applyProtection="1">
      <alignment horizontal="center"/>
      <protection/>
    </xf>
    <xf numFmtId="3" fontId="0" fillId="33" borderId="13" xfId="0" applyNumberFormat="1" applyFont="1" applyFill="1" applyBorder="1" applyAlignment="1" applyProtection="1">
      <alignment horizontal="center"/>
      <protection/>
    </xf>
    <xf numFmtId="3" fontId="0" fillId="33" borderId="12" xfId="0" applyNumberFormat="1" applyFont="1" applyFill="1" applyBorder="1" applyAlignment="1" applyProtection="1">
      <alignment horizontal="center"/>
      <protection/>
    </xf>
    <xf numFmtId="3" fontId="0" fillId="0" borderId="10" xfId="0" applyNumberFormat="1" applyFont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/>
    </xf>
    <xf numFmtId="3" fontId="1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 horizontal="right"/>
    </xf>
    <xf numFmtId="3" fontId="4" fillId="35" borderId="10" xfId="0" applyNumberFormat="1" applyFont="1" applyFill="1" applyBorder="1" applyAlignment="1" applyProtection="1">
      <alignment horizontal="right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0" borderId="24" xfId="0" applyFont="1" applyFill="1" applyBorder="1" applyAlignment="1" applyProtection="1">
      <alignment horizontal="center" vertical="center"/>
      <protection/>
    </xf>
    <xf numFmtId="0" fontId="1" fillId="0" borderId="25" xfId="0" applyFont="1" applyFill="1" applyBorder="1" applyAlignment="1" applyProtection="1">
      <alignment horizontal="center" vertical="center"/>
      <protection/>
    </xf>
    <xf numFmtId="0" fontId="1" fillId="0" borderId="24" xfId="0" applyFont="1" applyFill="1" applyBorder="1" applyAlignment="1" applyProtection="1">
      <alignment/>
      <protection/>
    </xf>
    <xf numFmtId="3" fontId="1" fillId="0" borderId="17" xfId="0" applyNumberFormat="1" applyFont="1" applyFill="1" applyBorder="1" applyAlignment="1" applyProtection="1">
      <alignment horizontal="center"/>
      <protection/>
    </xf>
    <xf numFmtId="0" fontId="7" fillId="33" borderId="11" xfId="0" applyFont="1" applyFill="1" applyBorder="1" applyAlignment="1" applyProtection="1" quotePrefix="1">
      <alignment horizontal="center"/>
      <protection/>
    </xf>
    <xf numFmtId="3" fontId="1" fillId="33" borderId="10" xfId="0" applyNumberFormat="1" applyFont="1" applyFill="1" applyBorder="1" applyAlignment="1">
      <alignment horizontal="center"/>
    </xf>
    <xf numFmtId="3" fontId="0" fillId="0" borderId="19" xfId="0" applyNumberFormat="1" applyBorder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3" fontId="1" fillId="0" borderId="0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0" fontId="0" fillId="33" borderId="10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 horizontal="left"/>
      <protection/>
    </xf>
    <xf numFmtId="3" fontId="1" fillId="0" borderId="0" xfId="0" applyNumberFormat="1" applyFont="1" applyAlignment="1" applyProtection="1">
      <alignment horizontal="center"/>
      <protection/>
    </xf>
    <xf numFmtId="0" fontId="1" fillId="33" borderId="10" xfId="0" applyFont="1" applyFill="1" applyBorder="1" applyAlignment="1" applyProtection="1" quotePrefix="1">
      <alignment horizontal="center"/>
      <protection/>
    </xf>
    <xf numFmtId="0" fontId="1" fillId="33" borderId="10" xfId="0" applyFont="1" applyFill="1" applyBorder="1" applyAlignment="1" applyProtection="1" quotePrefix="1">
      <alignment horizontal="center"/>
      <protection/>
    </xf>
    <xf numFmtId="3" fontId="1" fillId="4" borderId="24" xfId="0" applyNumberFormat="1" applyFont="1" applyFill="1" applyBorder="1" applyAlignment="1" applyProtection="1">
      <alignment/>
      <protection/>
    </xf>
    <xf numFmtId="3" fontId="1" fillId="4" borderId="18" xfId="0" applyNumberFormat="1" applyFont="1" applyFill="1" applyBorder="1" applyAlignment="1" applyProtection="1">
      <alignment/>
      <protection/>
    </xf>
    <xf numFmtId="3" fontId="1" fillId="4" borderId="16" xfId="0" applyNumberFormat="1" applyFont="1" applyFill="1" applyBorder="1" applyAlignment="1" applyProtection="1">
      <alignment/>
      <protection/>
    </xf>
    <xf numFmtId="14" fontId="4" fillId="33" borderId="15" xfId="0" applyNumberFormat="1" applyFont="1" applyFill="1" applyBorder="1" applyAlignment="1">
      <alignment/>
    </xf>
    <xf numFmtId="0" fontId="4" fillId="33" borderId="15" xfId="0" applyFont="1" applyFill="1" applyBorder="1" applyAlignment="1">
      <alignment/>
    </xf>
    <xf numFmtId="184" fontId="0" fillId="0" borderId="0" xfId="42" applyNumberFormat="1" applyFont="1" applyAlignment="1" applyProtection="1">
      <alignment/>
      <protection/>
    </xf>
    <xf numFmtId="184" fontId="0" fillId="0" borderId="0" xfId="0" applyNumberFormat="1" applyAlignment="1" applyProtection="1">
      <alignment/>
      <protection/>
    </xf>
    <xf numFmtId="0" fontId="19" fillId="0" borderId="0" xfId="0" applyFont="1" applyBorder="1" applyAlignment="1">
      <alignment/>
    </xf>
    <xf numFmtId="178" fontId="20" fillId="0" borderId="0" xfId="44" applyNumberFormat="1" applyFont="1" applyAlignment="1">
      <alignment horizontal="center"/>
    </xf>
    <xf numFmtId="178" fontId="20" fillId="0" borderId="0" xfId="44" applyNumberFormat="1" applyFont="1" applyAlignment="1">
      <alignment horizontal="left"/>
    </xf>
    <xf numFmtId="178" fontId="0" fillId="0" borderId="0" xfId="44" applyNumberFormat="1" applyFont="1" applyAlignment="1">
      <alignment/>
    </xf>
    <xf numFmtId="0" fontId="19" fillId="0" borderId="10" xfId="0" applyFont="1" applyBorder="1" applyAlignment="1">
      <alignment horizontal="center"/>
    </xf>
    <xf numFmtId="0" fontId="1" fillId="0" borderId="12" xfId="0" applyFont="1" applyBorder="1" applyAlignment="1">
      <alignment/>
    </xf>
    <xf numFmtId="184" fontId="0" fillId="0" borderId="10" xfId="42" applyNumberFormat="1" applyFont="1" applyBorder="1" applyAlignment="1">
      <alignment/>
    </xf>
    <xf numFmtId="184" fontId="0" fillId="0" borderId="0" xfId="0" applyNumberFormat="1" applyAlignment="1">
      <alignment/>
    </xf>
    <xf numFmtId="184" fontId="0" fillId="0" borderId="10" xfId="42" applyNumberFormat="1" applyFont="1" applyBorder="1" applyAlignment="1">
      <alignment horizontal="right"/>
    </xf>
    <xf numFmtId="186" fontId="0" fillId="0" borderId="0" xfId="42" applyNumberFormat="1" applyFont="1" applyAlignment="1">
      <alignment/>
    </xf>
    <xf numFmtId="179" fontId="0" fillId="0" borderId="10" xfId="42" applyFont="1" applyBorder="1" applyAlignment="1">
      <alignment horizontal="right"/>
    </xf>
    <xf numFmtId="3" fontId="2" fillId="35" borderId="11" xfId="0" applyNumberFormat="1" applyFont="1" applyFill="1" applyBorder="1" applyAlignment="1" applyProtection="1">
      <alignment/>
      <protection/>
    </xf>
    <xf numFmtId="184" fontId="0" fillId="0" borderId="0" xfId="42" applyNumberFormat="1" applyFont="1" applyAlignment="1">
      <alignment/>
    </xf>
    <xf numFmtId="0" fontId="77" fillId="0" borderId="0" xfId="0" applyFont="1" applyAlignment="1">
      <alignment/>
    </xf>
    <xf numFmtId="0" fontId="78" fillId="36" borderId="26" xfId="0" applyFont="1" applyFill="1" applyBorder="1" applyAlignment="1">
      <alignment horizontal="center"/>
    </xf>
    <xf numFmtId="0" fontId="78" fillId="37" borderId="27" xfId="0" applyFont="1" applyFill="1" applyBorder="1" applyAlignment="1">
      <alignment horizontal="center"/>
    </xf>
    <xf numFmtId="0" fontId="78" fillId="38" borderId="28" xfId="0" applyFont="1" applyFill="1" applyBorder="1" applyAlignment="1">
      <alignment horizontal="center"/>
    </xf>
    <xf numFmtId="0" fontId="78" fillId="0" borderId="29" xfId="0" applyFont="1" applyBorder="1" applyAlignment="1">
      <alignment horizontal="center"/>
    </xf>
    <xf numFmtId="0" fontId="78" fillId="0" borderId="30" xfId="0" applyFont="1" applyBorder="1" applyAlignment="1">
      <alignment/>
    </xf>
    <xf numFmtId="187" fontId="78" fillId="0" borderId="31" xfId="0" applyNumberFormat="1" applyFont="1" applyBorder="1" applyAlignment="1">
      <alignment/>
    </xf>
    <xf numFmtId="0" fontId="21" fillId="0" borderId="29" xfId="0" applyFont="1" applyBorder="1" applyAlignment="1">
      <alignment horizontal="right"/>
    </xf>
    <xf numFmtId="0" fontId="21" fillId="0" borderId="30" xfId="0" applyFont="1" applyBorder="1" applyAlignment="1">
      <alignment/>
    </xf>
    <xf numFmtId="187" fontId="21" fillId="0" borderId="31" xfId="42" applyNumberFormat="1" applyFont="1" applyBorder="1" applyAlignment="1">
      <alignment/>
    </xf>
    <xf numFmtId="179" fontId="0" fillId="0" borderId="0" xfId="42" applyFont="1" applyAlignment="1">
      <alignment/>
    </xf>
    <xf numFmtId="179" fontId="1" fillId="0" borderId="0" xfId="42" applyFont="1" applyAlignment="1">
      <alignment/>
    </xf>
    <xf numFmtId="184" fontId="1" fillId="0" borderId="0" xfId="42" applyNumberFormat="1" applyFont="1" applyAlignment="1">
      <alignment/>
    </xf>
    <xf numFmtId="0" fontId="21" fillId="39" borderId="32" xfId="0" applyFont="1" applyFill="1" applyBorder="1" applyAlignment="1">
      <alignment/>
    </xf>
    <xf numFmtId="0" fontId="78" fillId="40" borderId="33" xfId="0" applyFont="1" applyFill="1" applyBorder="1" applyAlignment="1">
      <alignment/>
    </xf>
    <xf numFmtId="184" fontId="78" fillId="41" borderId="34" xfId="42" applyNumberFormat="1" applyFont="1" applyFill="1" applyBorder="1" applyAlignment="1">
      <alignment horizontal="right"/>
    </xf>
    <xf numFmtId="179" fontId="78" fillId="42" borderId="34" xfId="42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15" xfId="0" applyFill="1" applyBorder="1" applyAlignment="1">
      <alignment/>
    </xf>
    <xf numFmtId="0" fontId="21" fillId="0" borderId="15" xfId="0" applyFont="1" applyFill="1" applyBorder="1" applyAlignment="1">
      <alignment/>
    </xf>
    <xf numFmtId="0" fontId="21" fillId="0" borderId="15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15" xfId="0" applyFont="1" applyFill="1" applyBorder="1" applyAlignment="1">
      <alignment/>
    </xf>
    <xf numFmtId="0" fontId="0" fillId="0" borderId="14" xfId="0" applyFill="1" applyBorder="1" applyAlignment="1">
      <alignment/>
    </xf>
    <xf numFmtId="0" fontId="19" fillId="0" borderId="0" xfId="0" applyFont="1" applyFill="1" applyAlignment="1">
      <alignment horizontal="right"/>
    </xf>
    <xf numFmtId="3" fontId="1" fillId="0" borderId="0" xfId="0" applyNumberFormat="1" applyFont="1" applyAlignment="1" applyProtection="1">
      <alignment/>
      <protection locked="0"/>
    </xf>
    <xf numFmtId="184" fontId="5" fillId="0" borderId="0" xfId="42" applyNumberFormat="1" applyFont="1" applyAlignment="1" applyProtection="1">
      <alignment/>
      <protection/>
    </xf>
    <xf numFmtId="184" fontId="5" fillId="0" borderId="0" xfId="0" applyNumberFormat="1" applyFont="1" applyAlignment="1" applyProtection="1">
      <alignment/>
      <protection/>
    </xf>
    <xf numFmtId="184" fontId="2" fillId="0" borderId="0" xfId="42" applyNumberFormat="1" applyFont="1" applyAlignment="1" applyProtection="1">
      <alignment/>
      <protection/>
    </xf>
    <xf numFmtId="184" fontId="2" fillId="0" borderId="0" xfId="0" applyNumberFormat="1" applyFont="1" applyAlignment="1" applyProtection="1">
      <alignment/>
      <protection/>
    </xf>
    <xf numFmtId="171" fontId="5" fillId="0" borderId="0" xfId="0" applyNumberFormat="1" applyFont="1" applyAlignment="1" applyProtection="1">
      <alignment/>
      <protection/>
    </xf>
    <xf numFmtId="179" fontId="0" fillId="0" borderId="0" xfId="42" applyFont="1" applyAlignment="1" applyProtection="1">
      <alignment/>
      <protection/>
    </xf>
    <xf numFmtId="171" fontId="0" fillId="0" borderId="0" xfId="0" applyNumberFormat="1" applyAlignment="1" applyProtection="1">
      <alignment/>
      <protection/>
    </xf>
    <xf numFmtId="171" fontId="1" fillId="0" borderId="0" xfId="0" applyNumberFormat="1" applyFont="1" applyAlignment="1">
      <alignment/>
    </xf>
    <xf numFmtId="187" fontId="0" fillId="0" borderId="0" xfId="0" applyNumberFormat="1" applyAlignment="1">
      <alignment/>
    </xf>
    <xf numFmtId="3" fontId="0" fillId="0" borderId="0" xfId="0" applyNumberFormat="1" applyFill="1" applyBorder="1" applyAlignment="1" applyProtection="1">
      <alignment/>
      <protection/>
    </xf>
    <xf numFmtId="3" fontId="0" fillId="6" borderId="10" xfId="0" applyNumberFormat="1" applyFont="1" applyFill="1" applyBorder="1" applyAlignment="1" applyProtection="1">
      <alignment/>
      <protection/>
    </xf>
    <xf numFmtId="3" fontId="1" fillId="6" borderId="10" xfId="0" applyNumberFormat="1" applyFont="1" applyFill="1" applyBorder="1" applyAlignment="1" applyProtection="1">
      <alignment/>
      <protection/>
    </xf>
    <xf numFmtId="179" fontId="0" fillId="0" borderId="0" xfId="42" applyFont="1" applyAlignment="1" applyProtection="1">
      <alignment/>
      <protection locked="0"/>
    </xf>
    <xf numFmtId="184" fontId="0" fillId="0" borderId="0" xfId="42" applyNumberFormat="1" applyFont="1" applyAlignment="1" applyProtection="1">
      <alignment/>
      <protection locked="0"/>
    </xf>
    <xf numFmtId="184" fontId="0" fillId="0" borderId="0" xfId="0" applyNumberFormat="1" applyFont="1" applyAlignment="1" applyProtection="1">
      <alignment/>
      <protection locked="0"/>
    </xf>
    <xf numFmtId="179" fontId="1" fillId="0" borderId="0" xfId="42" applyFont="1" applyAlignment="1" applyProtection="1">
      <alignment/>
      <protection locked="0"/>
    </xf>
    <xf numFmtId="179" fontId="0" fillId="0" borderId="0" xfId="42" applyFont="1" applyAlignment="1" applyProtection="1">
      <alignment/>
      <protection locked="0"/>
    </xf>
    <xf numFmtId="184" fontId="1" fillId="0" borderId="0" xfId="42" applyNumberFormat="1" applyFont="1" applyAlignment="1" applyProtection="1">
      <alignment/>
      <protection locked="0"/>
    </xf>
    <xf numFmtId="184" fontId="0" fillId="0" borderId="0" xfId="42" applyNumberFormat="1" applyFon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184" fontId="0" fillId="0" borderId="0" xfId="0" applyNumberFormat="1" applyAlignment="1" applyProtection="1">
      <alignment/>
      <protection locked="0"/>
    </xf>
    <xf numFmtId="179" fontId="1" fillId="0" borderId="0" xfId="42" applyFont="1" applyAlignment="1" applyProtection="1">
      <alignment/>
      <protection/>
    </xf>
    <xf numFmtId="179" fontId="0" fillId="0" borderId="0" xfId="42" applyFont="1" applyAlignment="1" applyProtection="1">
      <alignment/>
      <protection/>
    </xf>
    <xf numFmtId="3" fontId="0" fillId="0" borderId="0" xfId="0" applyNumberFormat="1" applyAlignment="1">
      <alignment/>
    </xf>
    <xf numFmtId="184" fontId="0" fillId="0" borderId="0" xfId="42" applyNumberFormat="1" applyFont="1" applyAlignment="1" applyProtection="1">
      <alignment/>
      <protection/>
    </xf>
    <xf numFmtId="184" fontId="0" fillId="0" borderId="0" xfId="0" applyNumberFormat="1" applyFont="1" applyAlignment="1" applyProtection="1">
      <alignment/>
      <protection/>
    </xf>
    <xf numFmtId="3" fontId="0" fillId="19" borderId="10" xfId="0" applyNumberFormat="1" applyFont="1" applyFill="1" applyBorder="1" applyAlignment="1" applyProtection="1">
      <alignment/>
      <protection/>
    </xf>
    <xf numFmtId="3" fontId="1" fillId="34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1" fillId="33" borderId="35" xfId="0" applyFont="1" applyFill="1" applyBorder="1" applyAlignment="1" applyProtection="1">
      <alignment horizontal="center"/>
      <protection/>
    </xf>
    <xf numFmtId="0" fontId="1" fillId="33" borderId="36" xfId="0" applyFont="1" applyFill="1" applyBorder="1" applyAlignment="1" applyProtection="1">
      <alignment horizontal="center"/>
      <protection/>
    </xf>
    <xf numFmtId="3" fontId="0" fillId="33" borderId="36" xfId="0" applyNumberFormat="1" applyFont="1" applyFill="1" applyBorder="1" applyAlignment="1" applyProtection="1">
      <alignment horizontal="center"/>
      <protection/>
    </xf>
    <xf numFmtId="3" fontId="0" fillId="33" borderId="37" xfId="0" applyNumberFormat="1" applyFont="1" applyFill="1" applyBorder="1" applyAlignment="1" applyProtection="1">
      <alignment horizontal="center"/>
      <protection/>
    </xf>
    <xf numFmtId="0" fontId="1" fillId="33" borderId="38" xfId="0" applyFont="1" applyFill="1" applyBorder="1" applyAlignment="1" applyProtection="1">
      <alignment horizontal="center"/>
      <protection/>
    </xf>
    <xf numFmtId="3" fontId="0" fillId="33" borderId="39" xfId="0" applyNumberFormat="1" applyFont="1" applyFill="1" applyBorder="1" applyAlignment="1" applyProtection="1">
      <alignment horizontal="center"/>
      <protection/>
    </xf>
    <xf numFmtId="0" fontId="1" fillId="33" borderId="40" xfId="0" applyFont="1" applyFill="1" applyBorder="1" applyAlignment="1" applyProtection="1">
      <alignment horizontal="center"/>
      <protection/>
    </xf>
    <xf numFmtId="3" fontId="0" fillId="33" borderId="41" xfId="0" applyNumberFormat="1" applyFont="1" applyFill="1" applyBorder="1" applyAlignment="1" applyProtection="1">
      <alignment horizontal="center"/>
      <protection/>
    </xf>
    <xf numFmtId="0" fontId="1" fillId="33" borderId="42" xfId="0" applyFont="1" applyFill="1" applyBorder="1" applyAlignment="1" applyProtection="1">
      <alignment horizontal="center"/>
      <protection/>
    </xf>
    <xf numFmtId="3" fontId="0" fillId="33" borderId="43" xfId="0" applyNumberFormat="1" applyFont="1" applyFill="1" applyBorder="1" applyAlignment="1" applyProtection="1">
      <alignment horizontal="center"/>
      <protection/>
    </xf>
    <xf numFmtId="3" fontId="1" fillId="35" borderId="43" xfId="0" applyNumberFormat="1" applyFont="1" applyFill="1" applyBorder="1" applyAlignment="1" applyProtection="1">
      <alignment/>
      <protection/>
    </xf>
    <xf numFmtId="3" fontId="0" fillId="34" borderId="43" xfId="0" applyNumberFormat="1" applyFont="1" applyFill="1" applyBorder="1" applyAlignment="1" applyProtection="1">
      <alignment/>
      <protection/>
    </xf>
    <xf numFmtId="3" fontId="0" fillId="35" borderId="43" xfId="0" applyNumberFormat="1" applyFont="1" applyFill="1" applyBorder="1" applyAlignment="1" applyProtection="1">
      <alignment/>
      <protection/>
    </xf>
    <xf numFmtId="0" fontId="0" fillId="33" borderId="42" xfId="0" applyFont="1" applyFill="1" applyBorder="1" applyAlignment="1" applyProtection="1">
      <alignment horizontal="center"/>
      <protection/>
    </xf>
    <xf numFmtId="0" fontId="0" fillId="0" borderId="4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3" fontId="0" fillId="0" borderId="45" xfId="0" applyNumberFormat="1" applyFont="1" applyBorder="1" applyAlignment="1" applyProtection="1">
      <alignment/>
      <protection/>
    </xf>
    <xf numFmtId="3" fontId="1" fillId="33" borderId="43" xfId="0" applyNumberFormat="1" applyFont="1" applyFill="1" applyBorder="1" applyAlignment="1" applyProtection="1">
      <alignment horizontal="center"/>
      <protection/>
    </xf>
    <xf numFmtId="0" fontId="0" fillId="33" borderId="46" xfId="0" applyFont="1" applyFill="1" applyBorder="1" applyAlignment="1" applyProtection="1">
      <alignment horizontal="left"/>
      <protection/>
    </xf>
    <xf numFmtId="3" fontId="2" fillId="0" borderId="1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Alignment="1" applyProtection="1">
      <alignment/>
      <protection/>
    </xf>
    <xf numFmtId="3" fontId="2" fillId="0" borderId="10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Alignment="1" applyProtection="1">
      <alignment/>
      <protection locked="0"/>
    </xf>
    <xf numFmtId="3" fontId="0" fillId="43" borderId="10" xfId="0" applyNumberFormat="1" applyFont="1" applyFill="1" applyBorder="1" applyAlignment="1" applyProtection="1">
      <alignment horizontal="right"/>
      <protection/>
    </xf>
    <xf numFmtId="3" fontId="0" fillId="0" borderId="0" xfId="0" applyNumberFormat="1" applyFill="1" applyAlignment="1" applyProtection="1">
      <alignment/>
      <protection/>
    </xf>
    <xf numFmtId="184" fontId="0" fillId="0" borderId="0" xfId="42" applyNumberFormat="1" applyFont="1" applyFill="1" applyAlignment="1" applyProtection="1">
      <alignment/>
      <protection/>
    </xf>
    <xf numFmtId="184" fontId="0" fillId="0" borderId="0" xfId="0" applyNumberFormat="1" applyFill="1" applyAlignment="1" applyProtection="1">
      <alignment/>
      <protection/>
    </xf>
    <xf numFmtId="184" fontId="59" fillId="0" borderId="0" xfId="36" applyNumberFormat="1" applyFill="1" applyAlignment="1" applyProtection="1">
      <alignment/>
      <protection/>
    </xf>
    <xf numFmtId="43" fontId="5" fillId="0" borderId="0" xfId="0" applyNumberFormat="1" applyFont="1" applyAlignment="1" applyProtection="1">
      <alignment/>
      <protection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0" fillId="0" borderId="42" xfId="0" applyBorder="1" applyAlignment="1">
      <alignment/>
    </xf>
    <xf numFmtId="184" fontId="0" fillId="0" borderId="43" xfId="42" applyNumberFormat="1" applyFont="1" applyBorder="1" applyAlignment="1">
      <alignment/>
    </xf>
    <xf numFmtId="0" fontId="1" fillId="0" borderId="47" xfId="0" applyFont="1" applyBorder="1" applyAlignment="1">
      <alignment/>
    </xf>
    <xf numFmtId="184" fontId="1" fillId="0" borderId="48" xfId="42" applyNumberFormat="1" applyFont="1" applyBorder="1" applyAlignment="1">
      <alignment horizontal="right"/>
    </xf>
    <xf numFmtId="184" fontId="1" fillId="0" borderId="49" xfId="42" applyNumberFormat="1" applyFont="1" applyBorder="1" applyAlignment="1">
      <alignment/>
    </xf>
    <xf numFmtId="0" fontId="1" fillId="12" borderId="11" xfId="0" applyFont="1" applyFill="1" applyBorder="1" applyAlignment="1" applyProtection="1">
      <alignment horizontal="center"/>
      <protection/>
    </xf>
    <xf numFmtId="0" fontId="1" fillId="12" borderId="11" xfId="0" applyFont="1" applyFill="1" applyBorder="1" applyAlignment="1" applyProtection="1">
      <alignment/>
      <protection/>
    </xf>
    <xf numFmtId="0" fontId="1" fillId="12" borderId="13" xfId="0" applyFont="1" applyFill="1" applyBorder="1" applyAlignment="1" applyProtection="1">
      <alignment horizontal="center"/>
      <protection/>
    </xf>
    <xf numFmtId="0" fontId="1" fillId="12" borderId="13" xfId="0" applyFont="1" applyFill="1" applyBorder="1" applyAlignment="1" applyProtection="1">
      <alignment/>
      <protection/>
    </xf>
    <xf numFmtId="0" fontId="1" fillId="12" borderId="12" xfId="0" applyFont="1" applyFill="1" applyBorder="1" applyAlignment="1" applyProtection="1">
      <alignment horizontal="center"/>
      <protection/>
    </xf>
    <xf numFmtId="0" fontId="1" fillId="12" borderId="12" xfId="0" applyFont="1" applyFill="1" applyBorder="1" applyAlignment="1" applyProtection="1">
      <alignment/>
      <protection/>
    </xf>
    <xf numFmtId="0" fontId="1" fillId="12" borderId="12" xfId="0" applyFont="1" applyFill="1" applyBorder="1" applyAlignment="1" applyProtection="1" quotePrefix="1">
      <alignment horizontal="center"/>
      <protection/>
    </xf>
    <xf numFmtId="0" fontId="1" fillId="12" borderId="10" xfId="0" applyFont="1" applyFill="1" applyBorder="1" applyAlignment="1" applyProtection="1">
      <alignment horizontal="center"/>
      <protection/>
    </xf>
    <xf numFmtId="0" fontId="1" fillId="12" borderId="10" xfId="0" applyFont="1" applyFill="1" applyBorder="1" applyAlignment="1" applyProtection="1">
      <alignment/>
      <protection/>
    </xf>
    <xf numFmtId="3" fontId="1" fillId="12" borderId="10" xfId="0" applyNumberFormat="1" applyFont="1" applyFill="1" applyBorder="1" applyAlignment="1" applyProtection="1">
      <alignment/>
      <protection/>
    </xf>
    <xf numFmtId="0" fontId="1" fillId="12" borderId="10" xfId="0" applyFont="1" applyFill="1" applyBorder="1" applyAlignment="1" applyProtection="1">
      <alignment horizontal="left"/>
      <protection/>
    </xf>
    <xf numFmtId="0" fontId="0" fillId="12" borderId="10" xfId="0" applyFont="1" applyFill="1" applyBorder="1" applyAlignment="1" applyProtection="1">
      <alignment horizontal="center"/>
      <protection/>
    </xf>
    <xf numFmtId="0" fontId="0" fillId="12" borderId="10" xfId="0" applyFont="1" applyFill="1" applyBorder="1" applyAlignment="1" applyProtection="1">
      <alignment horizontal="left"/>
      <protection/>
    </xf>
    <xf numFmtId="3" fontId="0" fillId="12" borderId="10" xfId="0" applyNumberFormat="1" applyFont="1" applyFill="1" applyBorder="1" applyAlignment="1" applyProtection="1">
      <alignment/>
      <protection/>
    </xf>
    <xf numFmtId="0" fontId="0" fillId="12" borderId="10" xfId="0" applyFill="1" applyBorder="1" applyAlignment="1" applyProtection="1">
      <alignment horizontal="center"/>
      <protection/>
    </xf>
    <xf numFmtId="0" fontId="0" fillId="12" borderId="10" xfId="0" applyFont="1" applyFill="1" applyBorder="1" applyAlignment="1" applyProtection="1">
      <alignment/>
      <protection/>
    </xf>
    <xf numFmtId="0" fontId="0" fillId="12" borderId="10" xfId="0" applyFill="1" applyBorder="1" applyAlignment="1" applyProtection="1">
      <alignment/>
      <protection/>
    </xf>
    <xf numFmtId="0" fontId="0" fillId="12" borderId="11" xfId="0" applyFont="1" applyFill="1" applyBorder="1" applyAlignment="1" applyProtection="1">
      <alignment horizontal="center"/>
      <protection/>
    </xf>
    <xf numFmtId="3" fontId="0" fillId="0" borderId="0" xfId="0" applyNumberFormat="1" applyAlignment="1">
      <alignment horizontal="center"/>
    </xf>
    <xf numFmtId="187" fontId="0" fillId="0" borderId="0" xfId="0" applyNumberFormat="1" applyAlignment="1">
      <alignment horizontal="center"/>
    </xf>
    <xf numFmtId="3" fontId="0" fillId="0" borderId="10" xfId="0" applyNumberFormat="1" applyBorder="1" applyAlignment="1">
      <alignment horizontal="center"/>
    </xf>
    <xf numFmtId="187" fontId="0" fillId="0" borderId="10" xfId="0" applyNumberFormat="1" applyBorder="1" applyAlignment="1">
      <alignment/>
    </xf>
    <xf numFmtId="184" fontId="0" fillId="0" borderId="10" xfId="42" applyNumberFormat="1" applyFont="1" applyBorder="1" applyAlignment="1">
      <alignment horizontal="center"/>
    </xf>
    <xf numFmtId="18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3" fontId="0" fillId="43" borderId="10" xfId="0" applyNumberFormat="1" applyFont="1" applyFill="1" applyBorder="1" applyAlignment="1" applyProtection="1">
      <alignment/>
      <protection/>
    </xf>
    <xf numFmtId="3" fontId="19" fillId="0" borderId="0" xfId="0" applyNumberFormat="1" applyFont="1" applyAlignment="1">
      <alignment horizontal="center"/>
    </xf>
    <xf numFmtId="3" fontId="1" fillId="0" borderId="19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79" fillId="2" borderId="0" xfId="0" applyFont="1" applyFill="1" applyAlignment="1" applyProtection="1">
      <alignment horizontal="center"/>
      <protection/>
    </xf>
    <xf numFmtId="3" fontId="0" fillId="16" borderId="10" xfId="0" applyNumberFormat="1" applyFont="1" applyFill="1" applyBorder="1" applyAlignment="1" applyProtection="1">
      <alignment/>
      <protection/>
    </xf>
    <xf numFmtId="3" fontId="0" fillId="7" borderId="10" xfId="0" applyNumberFormat="1" applyFont="1" applyFill="1" applyBorder="1" applyAlignment="1" applyProtection="1">
      <alignment/>
      <protection/>
    </xf>
    <xf numFmtId="3" fontId="80" fillId="35" borderId="10" xfId="0" applyNumberFormat="1" applyFont="1" applyFill="1" applyBorder="1" applyAlignment="1" applyProtection="1">
      <alignment/>
      <protection/>
    </xf>
    <xf numFmtId="184" fontId="56" fillId="0" borderId="0" xfId="42" applyNumberFormat="1" applyFont="1" applyFill="1" applyAlignment="1" applyProtection="1">
      <alignment/>
      <protection/>
    </xf>
    <xf numFmtId="184" fontId="24" fillId="0" borderId="0" xfId="0" applyNumberFormat="1" applyFont="1" applyAlignment="1">
      <alignment/>
    </xf>
    <xf numFmtId="184" fontId="1" fillId="0" borderId="0" xfId="0" applyNumberFormat="1" applyFont="1" applyAlignment="1">
      <alignment/>
    </xf>
    <xf numFmtId="3" fontId="0" fillId="44" borderId="10" xfId="0" applyNumberFormat="1" applyFont="1" applyFill="1" applyBorder="1" applyAlignment="1" applyProtection="1">
      <alignment/>
      <protection/>
    </xf>
    <xf numFmtId="3" fontId="0" fillId="45" borderId="10" xfId="0" applyNumberFormat="1" applyFont="1" applyFill="1" applyBorder="1" applyAlignment="1" applyProtection="1">
      <alignment/>
      <protection/>
    </xf>
    <xf numFmtId="3" fontId="0" fillId="46" borderId="10" xfId="0" applyNumberFormat="1" applyFont="1" applyFill="1" applyBorder="1" applyAlignment="1" applyProtection="1">
      <alignment/>
      <protection/>
    </xf>
    <xf numFmtId="3" fontId="0" fillId="44" borderId="10" xfId="0" applyNumberFormat="1" applyFont="1" applyFill="1" applyBorder="1" applyAlignment="1" applyProtection="1">
      <alignment horizontal="right"/>
      <protection/>
    </xf>
    <xf numFmtId="0" fontId="19" fillId="47" borderId="0" xfId="0" applyFont="1" applyFill="1" applyAlignment="1">
      <alignment/>
    </xf>
    <xf numFmtId="0" fontId="19" fillId="47" borderId="0" xfId="0" applyFont="1" applyFill="1" applyAlignment="1">
      <alignment/>
    </xf>
    <xf numFmtId="0" fontId="0" fillId="47" borderId="0" xfId="0" applyFont="1" applyFill="1" applyAlignment="1">
      <alignment/>
    </xf>
    <xf numFmtId="0" fontId="7" fillId="47" borderId="0" xfId="0" applyFont="1" applyFill="1" applyAlignment="1">
      <alignment/>
    </xf>
    <xf numFmtId="0" fontId="0" fillId="47" borderId="0" xfId="0" applyFill="1" applyAlignment="1">
      <alignment/>
    </xf>
    <xf numFmtId="0" fontId="22" fillId="47" borderId="0" xfId="0" applyFont="1" applyFill="1" applyAlignment="1">
      <alignment/>
    </xf>
    <xf numFmtId="0" fontId="21" fillId="47" borderId="0" xfId="0" applyFont="1" applyFill="1" applyAlignment="1">
      <alignment/>
    </xf>
    <xf numFmtId="184" fontId="81" fillId="0" borderId="10" xfId="42" applyNumberFormat="1" applyFont="1" applyBorder="1" applyAlignment="1">
      <alignment horizontal="right"/>
    </xf>
    <xf numFmtId="184" fontId="0" fillId="44" borderId="10" xfId="42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78" fillId="0" borderId="50" xfId="0" applyFont="1" applyBorder="1" applyAlignment="1">
      <alignment horizontal="center"/>
    </xf>
    <xf numFmtId="0" fontId="78" fillId="0" borderId="51" xfId="0" applyFont="1" applyBorder="1" applyAlignment="1">
      <alignment/>
    </xf>
    <xf numFmtId="187" fontId="78" fillId="0" borderId="52" xfId="0" applyNumberFormat="1" applyFont="1" applyBorder="1" applyAlignment="1">
      <alignment/>
    </xf>
    <xf numFmtId="187" fontId="0" fillId="0" borderId="10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9" fontId="0" fillId="0" borderId="0" xfId="0" applyNumberFormat="1" applyAlignment="1" applyProtection="1">
      <alignment/>
      <protection/>
    </xf>
    <xf numFmtId="0" fontId="4" fillId="33" borderId="53" xfId="0" applyFont="1" applyFill="1" applyBorder="1" applyAlignment="1">
      <alignment horizontal="left"/>
    </xf>
    <xf numFmtId="0" fontId="4" fillId="33" borderId="54" xfId="0" applyFont="1" applyFill="1" applyBorder="1" applyAlignment="1">
      <alignment horizontal="left"/>
    </xf>
    <xf numFmtId="0" fontId="4" fillId="33" borderId="55" xfId="0" applyFont="1" applyFill="1" applyBorder="1" applyAlignment="1">
      <alignment/>
    </xf>
    <xf numFmtId="0" fontId="4" fillId="33" borderId="55" xfId="0" applyFont="1" applyFill="1" applyBorder="1" applyAlignment="1">
      <alignment/>
    </xf>
    <xf numFmtId="0" fontId="4" fillId="33" borderId="56" xfId="0" applyFont="1" applyFill="1" applyBorder="1" applyAlignment="1">
      <alignment/>
    </xf>
    <xf numFmtId="0" fontId="4" fillId="33" borderId="44" xfId="0" applyFont="1" applyFill="1" applyBorder="1" applyAlignment="1">
      <alignment horizontal="left"/>
    </xf>
    <xf numFmtId="0" fontId="4" fillId="33" borderId="57" xfId="0" applyFont="1" applyFill="1" applyBorder="1" applyAlignment="1">
      <alignment/>
    </xf>
    <xf numFmtId="0" fontId="4" fillId="33" borderId="44" xfId="0" applyFont="1" applyFill="1" applyBorder="1" applyAlignment="1">
      <alignment/>
    </xf>
    <xf numFmtId="0" fontId="4" fillId="33" borderId="45" xfId="0" applyFont="1" applyFill="1" applyBorder="1" applyAlignment="1">
      <alignment/>
    </xf>
    <xf numFmtId="0" fontId="4" fillId="33" borderId="58" xfId="0" applyFont="1" applyFill="1" applyBorder="1" applyAlignment="1">
      <alignment/>
    </xf>
    <xf numFmtId="0" fontId="4" fillId="33" borderId="44" xfId="0" applyFont="1" applyFill="1" applyBorder="1" applyAlignment="1">
      <alignment horizontal="center"/>
    </xf>
    <xf numFmtId="0" fontId="4" fillId="33" borderId="45" xfId="0" applyFont="1" applyFill="1" applyBorder="1" applyAlignment="1">
      <alignment horizontal="center"/>
    </xf>
    <xf numFmtId="0" fontId="4" fillId="33" borderId="59" xfId="0" applyFont="1" applyFill="1" applyBorder="1" applyAlignment="1">
      <alignment/>
    </xf>
    <xf numFmtId="0" fontId="4" fillId="33" borderId="60" xfId="0" applyFont="1" applyFill="1" applyBorder="1" applyAlignment="1">
      <alignment/>
    </xf>
    <xf numFmtId="0" fontId="4" fillId="33" borderId="61" xfId="0" applyFont="1" applyFill="1" applyBorder="1" applyAlignment="1">
      <alignment/>
    </xf>
    <xf numFmtId="14" fontId="4" fillId="33" borderId="57" xfId="0" applyNumberFormat="1" applyFont="1" applyFill="1" applyBorder="1" applyAlignment="1">
      <alignment/>
    </xf>
    <xf numFmtId="0" fontId="25" fillId="33" borderId="24" xfId="0" applyFont="1" applyFill="1" applyBorder="1" applyAlignment="1">
      <alignment horizontal="center"/>
    </xf>
    <xf numFmtId="0" fontId="25" fillId="33" borderId="25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25" fillId="33" borderId="44" xfId="0" applyFont="1" applyFill="1" applyBorder="1" applyAlignment="1">
      <alignment horizontal="center"/>
    </xf>
    <xf numFmtId="0" fontId="25" fillId="33" borderId="0" xfId="0" applyFont="1" applyFill="1" applyBorder="1" applyAlignment="1">
      <alignment horizontal="center"/>
    </xf>
    <xf numFmtId="0" fontId="25" fillId="33" borderId="45" xfId="0" applyFont="1" applyFill="1" applyBorder="1" applyAlignment="1">
      <alignment horizontal="center"/>
    </xf>
    <xf numFmtId="0" fontId="8" fillId="0" borderId="15" xfId="0" applyFont="1" applyBorder="1" applyAlignment="1" applyProtection="1">
      <alignment horizontal="center"/>
      <protection/>
    </xf>
    <xf numFmtId="0" fontId="0" fillId="33" borderId="24" xfId="0" applyFont="1" applyFill="1" applyBorder="1" applyAlignment="1" applyProtection="1">
      <alignment horizontal="center" vertical="center"/>
      <protection/>
    </xf>
    <xf numFmtId="0" fontId="0" fillId="33" borderId="25" xfId="0" applyFont="1" applyFill="1" applyBorder="1" applyAlignment="1" applyProtection="1">
      <alignment horizontal="center" vertical="center"/>
      <protection/>
    </xf>
    <xf numFmtId="0" fontId="1" fillId="33" borderId="24" xfId="0" applyFont="1" applyFill="1" applyBorder="1" applyAlignment="1" applyProtection="1">
      <alignment horizontal="center" vertical="center"/>
      <protection/>
    </xf>
    <xf numFmtId="0" fontId="1" fillId="33" borderId="25" xfId="0" applyFont="1" applyFill="1" applyBorder="1" applyAlignment="1" applyProtection="1">
      <alignment horizontal="center" vertical="center"/>
      <protection/>
    </xf>
    <xf numFmtId="0" fontId="12" fillId="0" borderId="24" xfId="0" applyFont="1" applyBorder="1" applyAlignment="1" applyProtection="1">
      <alignment horizontal="center"/>
      <protection/>
    </xf>
    <xf numFmtId="0" fontId="12" fillId="0" borderId="25" xfId="0" applyFont="1" applyBorder="1" applyAlignment="1" applyProtection="1">
      <alignment horizontal="center"/>
      <protection/>
    </xf>
    <xf numFmtId="3" fontId="0" fillId="4" borderId="21" xfId="0" applyNumberFormat="1" applyFont="1" applyFill="1" applyBorder="1" applyAlignment="1" applyProtection="1">
      <alignment horizontal="center"/>
      <protection/>
    </xf>
    <xf numFmtId="3" fontId="0" fillId="4" borderId="22" xfId="0" applyNumberFormat="1" applyFont="1" applyFill="1" applyBorder="1" applyAlignment="1" applyProtection="1">
      <alignment horizontal="center"/>
      <protection/>
    </xf>
    <xf numFmtId="3" fontId="1" fillId="35" borderId="62" xfId="0" applyNumberFormat="1" applyFont="1" applyFill="1" applyBorder="1" applyAlignment="1" applyProtection="1">
      <alignment horizontal="center"/>
      <protection/>
    </xf>
    <xf numFmtId="3" fontId="1" fillId="35" borderId="41" xfId="0" applyNumberFormat="1" applyFont="1" applyFill="1" applyBorder="1" applyAlignment="1" applyProtection="1">
      <alignment horizontal="center"/>
      <protection/>
    </xf>
    <xf numFmtId="3" fontId="1" fillId="33" borderId="62" xfId="0" applyNumberFormat="1" applyFont="1" applyFill="1" applyBorder="1" applyAlignment="1" applyProtection="1">
      <alignment horizontal="center"/>
      <protection/>
    </xf>
    <xf numFmtId="3" fontId="1" fillId="33" borderId="41" xfId="0" applyNumberFormat="1" applyFont="1" applyFill="1" applyBorder="1" applyAlignment="1" applyProtection="1">
      <alignment horizontal="center"/>
      <protection/>
    </xf>
    <xf numFmtId="0" fontId="1" fillId="33" borderId="63" xfId="0" applyFont="1" applyFill="1" applyBorder="1" applyAlignment="1" applyProtection="1">
      <alignment horizontal="center" vertical="center"/>
      <protection/>
    </xf>
    <xf numFmtId="0" fontId="0" fillId="33" borderId="63" xfId="0" applyFont="1" applyFill="1" applyBorder="1" applyAlignment="1" applyProtection="1">
      <alignment horizontal="center" vertical="center"/>
      <protection/>
    </xf>
    <xf numFmtId="0" fontId="0" fillId="33" borderId="64" xfId="0" applyFont="1" applyFill="1" applyBorder="1" applyAlignment="1" applyProtection="1">
      <alignment horizontal="center" vertical="center"/>
      <protection/>
    </xf>
    <xf numFmtId="0" fontId="0" fillId="33" borderId="18" xfId="0" applyFont="1" applyFill="1" applyBorder="1" applyAlignment="1" applyProtection="1">
      <alignment horizontal="center" vertical="center"/>
      <protection/>
    </xf>
    <xf numFmtId="0" fontId="0" fillId="33" borderId="59" xfId="0" applyFont="1" applyFill="1" applyBorder="1" applyAlignment="1" applyProtection="1">
      <alignment horizontal="center" vertical="center"/>
      <protection/>
    </xf>
    <xf numFmtId="0" fontId="0" fillId="33" borderId="65" xfId="0" applyFont="1" applyFill="1" applyBorder="1" applyAlignment="1" applyProtection="1">
      <alignment horizontal="center" vertical="center"/>
      <protection/>
    </xf>
    <xf numFmtId="3" fontId="1" fillId="33" borderId="11" xfId="0" applyNumberFormat="1" applyFont="1" applyFill="1" applyBorder="1" applyAlignment="1" applyProtection="1">
      <alignment horizontal="center"/>
      <protection/>
    </xf>
    <xf numFmtId="3" fontId="1" fillId="33" borderId="46" xfId="0" applyNumberFormat="1" applyFont="1" applyFill="1" applyBorder="1" applyAlignment="1" applyProtection="1">
      <alignment horizontal="center"/>
      <protection/>
    </xf>
    <xf numFmtId="3" fontId="9" fillId="0" borderId="0" xfId="0" applyNumberFormat="1" applyFont="1" applyBorder="1" applyAlignment="1" applyProtection="1">
      <alignment horizontal="center"/>
      <protection/>
    </xf>
    <xf numFmtId="0" fontId="1" fillId="33" borderId="66" xfId="0" applyFont="1" applyFill="1" applyBorder="1" applyAlignment="1" applyProtection="1" quotePrefix="1">
      <alignment horizontal="center" vertical="center"/>
      <protection/>
    </xf>
    <xf numFmtId="0" fontId="1" fillId="33" borderId="40" xfId="0" applyFont="1" applyFill="1" applyBorder="1" applyAlignment="1" applyProtection="1">
      <alignment horizontal="center" vertical="center"/>
      <protection/>
    </xf>
    <xf numFmtId="3" fontId="1" fillId="35" borderId="11" xfId="0" applyNumberFormat="1" applyFont="1" applyFill="1" applyBorder="1" applyAlignment="1" applyProtection="1">
      <alignment horizontal="center"/>
      <protection/>
    </xf>
    <xf numFmtId="3" fontId="1" fillId="35" borderId="12" xfId="0" applyNumberFormat="1" applyFont="1" applyFill="1" applyBorder="1" applyAlignment="1" applyProtection="1">
      <alignment horizontal="center"/>
      <protection/>
    </xf>
    <xf numFmtId="3" fontId="1" fillId="33" borderId="12" xfId="0" applyNumberFormat="1" applyFont="1" applyFill="1" applyBorder="1" applyAlignment="1" applyProtection="1">
      <alignment horizontal="center"/>
      <protection/>
    </xf>
    <xf numFmtId="0" fontId="0" fillId="33" borderId="16" xfId="0" applyFont="1" applyFill="1" applyBorder="1" applyAlignment="1" applyProtection="1">
      <alignment horizontal="center" vertical="center"/>
      <protection/>
    </xf>
    <xf numFmtId="0" fontId="0" fillId="33" borderId="21" xfId="0" applyFont="1" applyFill="1" applyBorder="1" applyAlignment="1" applyProtection="1">
      <alignment horizontal="center" vertical="center"/>
      <protection/>
    </xf>
    <xf numFmtId="0" fontId="0" fillId="33" borderId="22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3" fontId="1" fillId="33" borderId="24" xfId="0" applyNumberFormat="1" applyFont="1" applyFill="1" applyBorder="1" applyAlignment="1" applyProtection="1">
      <alignment horizontal="center"/>
      <protection/>
    </xf>
    <xf numFmtId="3" fontId="1" fillId="33" borderId="25" xfId="0" applyNumberFormat="1" applyFont="1" applyFill="1" applyBorder="1" applyAlignment="1" applyProtection="1">
      <alignment horizontal="center"/>
      <protection/>
    </xf>
    <xf numFmtId="0" fontId="1" fillId="33" borderId="16" xfId="0" applyFont="1" applyFill="1" applyBorder="1" applyAlignment="1" applyProtection="1">
      <alignment horizontal="center" vertical="center"/>
      <protection/>
    </xf>
    <xf numFmtId="0" fontId="1" fillId="33" borderId="18" xfId="0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>
      <alignment horizontal="center" vertical="center"/>
      <protection/>
    </xf>
    <xf numFmtId="0" fontId="1" fillId="33" borderId="20" xfId="0" applyFont="1" applyFill="1" applyBorder="1" applyAlignment="1" applyProtection="1">
      <alignment horizontal="center" vertical="center"/>
      <protection/>
    </xf>
    <xf numFmtId="0" fontId="1" fillId="33" borderId="21" xfId="0" applyFont="1" applyFill="1" applyBorder="1" applyAlignment="1" applyProtection="1">
      <alignment horizontal="center" vertical="center"/>
      <protection/>
    </xf>
    <xf numFmtId="0" fontId="1" fillId="33" borderId="22" xfId="0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center"/>
    </xf>
    <xf numFmtId="3" fontId="2" fillId="35" borderId="11" xfId="0" applyNumberFormat="1" applyFont="1" applyFill="1" applyBorder="1" applyAlignment="1" applyProtection="1">
      <alignment horizontal="center"/>
      <protection/>
    </xf>
    <xf numFmtId="3" fontId="2" fillId="35" borderId="12" xfId="0" applyNumberFormat="1" applyFont="1" applyFill="1" applyBorder="1" applyAlignment="1" applyProtection="1">
      <alignment horizontal="center"/>
      <protection/>
    </xf>
    <xf numFmtId="0" fontId="6" fillId="33" borderId="24" xfId="0" applyFont="1" applyFill="1" applyBorder="1" applyAlignment="1" applyProtection="1">
      <alignment horizontal="center"/>
      <protection/>
    </xf>
    <xf numFmtId="0" fontId="6" fillId="33" borderId="25" xfId="0" applyFont="1" applyFill="1" applyBorder="1" applyAlignment="1" applyProtection="1">
      <alignment horizontal="center"/>
      <protection/>
    </xf>
    <xf numFmtId="0" fontId="3" fillId="33" borderId="24" xfId="0" applyFont="1" applyFill="1" applyBorder="1" applyAlignment="1" applyProtection="1">
      <alignment horizontal="center"/>
      <protection/>
    </xf>
    <xf numFmtId="0" fontId="3" fillId="33" borderId="25" xfId="0" applyFont="1" applyFill="1" applyBorder="1" applyAlignment="1" applyProtection="1">
      <alignment horizontal="center"/>
      <protection/>
    </xf>
    <xf numFmtId="0" fontId="1" fillId="33" borderId="24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1" fillId="0" borderId="24" xfId="0" applyFont="1" applyBorder="1" applyAlignment="1" applyProtection="1">
      <alignment horizontal="center"/>
      <protection/>
    </xf>
    <xf numFmtId="0" fontId="11" fillId="0" borderId="14" xfId="0" applyFont="1" applyBorder="1" applyAlignment="1" applyProtection="1">
      <alignment horizontal="center"/>
      <protection/>
    </xf>
    <xf numFmtId="0" fontId="11" fillId="0" borderId="25" xfId="0" applyFont="1" applyBorder="1" applyAlignment="1" applyProtection="1">
      <alignment horizontal="center"/>
      <protection/>
    </xf>
    <xf numFmtId="0" fontId="0" fillId="33" borderId="24" xfId="0" applyFont="1" applyFill="1" applyBorder="1" applyAlignment="1" applyProtection="1">
      <alignment horizontal="left"/>
      <protection/>
    </xf>
    <xf numFmtId="0" fontId="0" fillId="33" borderId="14" xfId="0" applyFont="1" applyFill="1" applyBorder="1" applyAlignment="1" applyProtection="1">
      <alignment horizontal="left"/>
      <protection/>
    </xf>
    <xf numFmtId="0" fontId="0" fillId="33" borderId="25" xfId="0" applyFont="1" applyFill="1" applyBorder="1" applyAlignment="1" applyProtection="1">
      <alignment horizontal="left"/>
      <protection/>
    </xf>
    <xf numFmtId="0" fontId="1" fillId="33" borderId="24" xfId="0" applyFont="1" applyFill="1" applyBorder="1" applyAlignment="1" applyProtection="1">
      <alignment horizontal="left" vertical="center"/>
      <protection/>
    </xf>
    <xf numFmtId="0" fontId="1" fillId="33" borderId="25" xfId="0" applyFont="1" applyFill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 applyProtection="1">
      <alignment horizontal="center"/>
      <protection/>
    </xf>
    <xf numFmtId="0" fontId="4" fillId="33" borderId="24" xfId="0" applyFont="1" applyFill="1" applyBorder="1" applyAlignment="1" applyProtection="1">
      <alignment horizontal="center"/>
      <protection/>
    </xf>
    <xf numFmtId="0" fontId="4" fillId="33" borderId="25" xfId="0" applyFont="1" applyFill="1" applyBorder="1" applyAlignment="1" applyProtection="1">
      <alignment horizontal="center"/>
      <protection/>
    </xf>
    <xf numFmtId="0" fontId="6" fillId="33" borderId="12" xfId="0" applyFont="1" applyFill="1" applyBorder="1" applyAlignment="1" applyProtection="1">
      <alignment horizontal="center"/>
      <protection/>
    </xf>
    <xf numFmtId="0" fontId="29" fillId="0" borderId="0" xfId="0" applyFont="1" applyAlignment="1" applyProtection="1">
      <alignment horizontal="center"/>
      <protection/>
    </xf>
    <xf numFmtId="0" fontId="6" fillId="33" borderId="11" xfId="0" applyFont="1" applyFill="1" applyBorder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14" fillId="0" borderId="0" xfId="0" applyFont="1" applyAlignment="1">
      <alignment horizontal="center"/>
    </xf>
    <xf numFmtId="0" fontId="30" fillId="0" borderId="16" xfId="0" applyFont="1" applyBorder="1" applyAlignment="1">
      <alignment horizontal="center" wrapText="1"/>
    </xf>
    <xf numFmtId="0" fontId="30" fillId="0" borderId="17" xfId="0" applyFont="1" applyBorder="1" applyAlignment="1">
      <alignment horizontal="center" wrapText="1"/>
    </xf>
    <xf numFmtId="0" fontId="30" fillId="0" borderId="18" xfId="0" applyFont="1" applyBorder="1" applyAlignment="1">
      <alignment horizontal="center" wrapText="1"/>
    </xf>
    <xf numFmtId="0" fontId="30" fillId="0" borderId="19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30" fillId="0" borderId="20" xfId="0" applyFont="1" applyBorder="1" applyAlignment="1">
      <alignment horizontal="center" wrapText="1"/>
    </xf>
    <xf numFmtId="0" fontId="30" fillId="0" borderId="21" xfId="0" applyFont="1" applyBorder="1" applyAlignment="1">
      <alignment horizontal="center" wrapText="1"/>
    </xf>
    <xf numFmtId="0" fontId="30" fillId="0" borderId="15" xfId="0" applyFont="1" applyBorder="1" applyAlignment="1">
      <alignment horizontal="center" wrapText="1"/>
    </xf>
    <xf numFmtId="0" fontId="30" fillId="0" borderId="22" xfId="0" applyFont="1" applyBorder="1" applyAlignment="1">
      <alignment horizontal="center" wrapText="1"/>
    </xf>
    <xf numFmtId="0" fontId="7" fillId="0" borderId="2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8" fontId="20" fillId="0" borderId="0" xfId="44" applyNumberFormat="1" applyFont="1" applyAlignment="1">
      <alignment horizontal="center"/>
    </xf>
    <xf numFmtId="0" fontId="1" fillId="0" borderId="45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" fillId="0" borderId="0" xfId="0" applyFont="1" applyFill="1" applyAlignment="1" applyProtection="1">
      <alignment/>
      <protection/>
    </xf>
    <xf numFmtId="184" fontId="0" fillId="0" borderId="0" xfId="42" applyNumberFormat="1" applyFont="1" applyFill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97"/>
  <sheetViews>
    <sheetView zoomScalePageLayoutView="0" workbookViewId="0" topLeftCell="A1">
      <selection activeCell="B1" sqref="B1:I56"/>
    </sheetView>
  </sheetViews>
  <sheetFormatPr defaultColWidth="9.140625" defaultRowHeight="12.75"/>
  <cols>
    <col min="5" max="5" width="10.140625" style="0" bestFit="1" customWidth="1"/>
    <col min="9" max="9" width="29.57421875" style="0" customWidth="1"/>
  </cols>
  <sheetData>
    <row r="1" spans="2:9" ht="18" customHeight="1">
      <c r="B1" s="413" t="s">
        <v>767</v>
      </c>
      <c r="C1" s="414"/>
      <c r="D1" s="414"/>
      <c r="E1" s="414"/>
      <c r="F1" s="415" t="s">
        <v>731</v>
      </c>
      <c r="G1" s="415"/>
      <c r="H1" s="416"/>
      <c r="I1" s="417"/>
    </row>
    <row r="2" spans="2:9" ht="17.25" customHeight="1">
      <c r="B2" s="418" t="s">
        <v>186</v>
      </c>
      <c r="C2" s="126"/>
      <c r="D2" s="126"/>
      <c r="E2" s="126"/>
      <c r="F2" s="431">
        <v>1029001</v>
      </c>
      <c r="G2" s="431"/>
      <c r="H2" s="122"/>
      <c r="I2" s="419"/>
    </row>
    <row r="3" spans="2:9" ht="6.75" customHeight="1">
      <c r="B3" s="420"/>
      <c r="C3" s="121"/>
      <c r="D3" s="121"/>
      <c r="E3" s="121"/>
      <c r="F3" s="121"/>
      <c r="G3" s="121"/>
      <c r="H3" s="121"/>
      <c r="I3" s="421"/>
    </row>
    <row r="4" spans="2:9" ht="18" customHeight="1">
      <c r="B4" s="418" t="s">
        <v>615</v>
      </c>
      <c r="C4" s="121"/>
      <c r="D4" s="121"/>
      <c r="E4" s="122"/>
      <c r="F4" s="231" t="s">
        <v>788</v>
      </c>
      <c r="G4" s="231"/>
      <c r="H4" s="122"/>
      <c r="I4" s="419"/>
    </row>
    <row r="5" spans="2:9" ht="18" customHeight="1">
      <c r="B5" s="420" t="s">
        <v>177</v>
      </c>
      <c r="C5" s="121"/>
      <c r="D5" s="121"/>
      <c r="E5" s="123"/>
      <c r="F5" s="431" t="s">
        <v>734</v>
      </c>
      <c r="G5" s="431"/>
      <c r="H5" s="123"/>
      <c r="I5" s="422"/>
    </row>
    <row r="6" spans="2:9" ht="18" customHeight="1">
      <c r="B6" s="420" t="s">
        <v>188</v>
      </c>
      <c r="C6" s="121"/>
      <c r="D6" s="121"/>
      <c r="E6" s="123"/>
      <c r="F6" s="431">
        <v>1029007</v>
      </c>
      <c r="G6" s="431"/>
      <c r="H6" s="123"/>
      <c r="I6" s="422"/>
    </row>
    <row r="7" spans="2:9" ht="18" customHeight="1">
      <c r="B7" s="420" t="s">
        <v>633</v>
      </c>
      <c r="C7" s="121"/>
      <c r="D7" s="121"/>
      <c r="E7" s="123"/>
      <c r="F7" s="231" t="s">
        <v>732</v>
      </c>
      <c r="G7" s="231"/>
      <c r="H7" s="123"/>
      <c r="I7" s="422"/>
    </row>
    <row r="8" spans="2:9" ht="18" customHeight="1">
      <c r="B8" s="420"/>
      <c r="C8" s="121"/>
      <c r="D8" s="121"/>
      <c r="E8" s="123"/>
      <c r="F8" s="123"/>
      <c r="G8" s="123"/>
      <c r="H8" s="123"/>
      <c r="I8" s="422"/>
    </row>
    <row r="9" spans="2:9" ht="18" customHeight="1">
      <c r="B9" s="420"/>
      <c r="C9" s="121"/>
      <c r="D9" s="121"/>
      <c r="E9" s="121"/>
      <c r="F9" s="121"/>
      <c r="G9" s="121"/>
      <c r="H9" s="121"/>
      <c r="I9" s="421"/>
    </row>
    <row r="10" spans="2:9" ht="18" customHeight="1">
      <c r="B10" s="420"/>
      <c r="C10" s="121"/>
      <c r="D10" s="121"/>
      <c r="E10" s="121"/>
      <c r="F10" s="121"/>
      <c r="G10" s="121"/>
      <c r="H10" s="121"/>
      <c r="I10" s="421"/>
    </row>
    <row r="11" spans="2:9" ht="18" customHeight="1">
      <c r="B11" s="420"/>
      <c r="C11" s="121"/>
      <c r="D11" s="121"/>
      <c r="E11" s="121"/>
      <c r="F11" s="121"/>
      <c r="G11" s="121"/>
      <c r="H11" s="121"/>
      <c r="I11" s="421"/>
    </row>
    <row r="12" spans="2:9" ht="18" customHeight="1">
      <c r="B12" s="420"/>
      <c r="C12" s="121"/>
      <c r="D12" s="121"/>
      <c r="E12" s="121"/>
      <c r="F12" s="121"/>
      <c r="G12" s="121"/>
      <c r="H12" s="121"/>
      <c r="I12" s="421"/>
    </row>
    <row r="13" spans="2:9" ht="18" customHeight="1">
      <c r="B13" s="420"/>
      <c r="C13" s="121"/>
      <c r="D13" s="121"/>
      <c r="E13" s="121"/>
      <c r="F13" s="121"/>
      <c r="G13" s="121"/>
      <c r="H13" s="121"/>
      <c r="I13" s="421"/>
    </row>
    <row r="14" spans="2:9" ht="18" customHeight="1">
      <c r="B14" s="420"/>
      <c r="C14" s="121"/>
      <c r="D14" s="121"/>
      <c r="E14" s="121"/>
      <c r="F14" s="121"/>
      <c r="G14" s="121"/>
      <c r="H14" s="121"/>
      <c r="I14" s="421"/>
    </row>
    <row r="15" spans="2:9" ht="12.75">
      <c r="B15" s="420"/>
      <c r="C15" s="121"/>
      <c r="D15" s="121"/>
      <c r="E15" s="121"/>
      <c r="F15" s="121"/>
      <c r="G15" s="121"/>
      <c r="H15" s="121"/>
      <c r="I15" s="421"/>
    </row>
    <row r="16" spans="2:9" ht="12.75">
      <c r="B16" s="420"/>
      <c r="C16" s="121"/>
      <c r="D16" s="121"/>
      <c r="E16" s="121"/>
      <c r="F16" s="121"/>
      <c r="G16" s="121"/>
      <c r="H16" s="121"/>
      <c r="I16" s="421"/>
    </row>
    <row r="17" spans="2:9" ht="12.75">
      <c r="B17" s="420"/>
      <c r="C17" s="121"/>
      <c r="D17" s="121"/>
      <c r="E17" s="121"/>
      <c r="F17" s="121"/>
      <c r="G17" s="121"/>
      <c r="H17" s="121"/>
      <c r="I17" s="421"/>
    </row>
    <row r="18" spans="2:9" ht="12.75">
      <c r="B18" s="420"/>
      <c r="C18" s="121"/>
      <c r="D18" s="121"/>
      <c r="E18" s="121"/>
      <c r="F18" s="121"/>
      <c r="G18" s="121"/>
      <c r="H18" s="121"/>
      <c r="I18" s="421"/>
    </row>
    <row r="19" spans="2:14" ht="20.25">
      <c r="B19" s="432" t="s">
        <v>572</v>
      </c>
      <c r="C19" s="433"/>
      <c r="D19" s="433"/>
      <c r="E19" s="433"/>
      <c r="F19" s="433"/>
      <c r="G19" s="433"/>
      <c r="H19" s="433"/>
      <c r="I19" s="434"/>
      <c r="N19" t="s">
        <v>184</v>
      </c>
    </row>
    <row r="20" spans="2:9" ht="12.75">
      <c r="B20" s="423"/>
      <c r="C20" s="195"/>
      <c r="D20" s="195"/>
      <c r="E20" s="195"/>
      <c r="F20" s="195"/>
      <c r="G20" s="195"/>
      <c r="H20" s="195"/>
      <c r="I20" s="424"/>
    </row>
    <row r="21" spans="2:9" ht="20.25" customHeight="1">
      <c r="B21" s="432" t="s">
        <v>573</v>
      </c>
      <c r="C21" s="433"/>
      <c r="D21" s="433"/>
      <c r="E21" s="433"/>
      <c r="F21" s="433"/>
      <c r="G21" s="433"/>
      <c r="H21" s="433"/>
      <c r="I21" s="434"/>
    </row>
    <row r="22" spans="2:9" ht="20.25">
      <c r="B22" s="420"/>
      <c r="C22" s="121"/>
      <c r="D22" s="121"/>
      <c r="E22" s="429">
        <v>2023</v>
      </c>
      <c r="F22" s="430"/>
      <c r="G22" s="121"/>
      <c r="H22" s="121"/>
      <c r="I22" s="421"/>
    </row>
    <row r="23" spans="2:9" ht="12.75">
      <c r="B23" s="420"/>
      <c r="C23" s="121"/>
      <c r="D23" s="121"/>
      <c r="E23" s="121"/>
      <c r="F23" s="121"/>
      <c r="G23" s="121"/>
      <c r="H23" s="121"/>
      <c r="I23" s="421"/>
    </row>
    <row r="24" spans="2:9" ht="12.75">
      <c r="B24" s="420"/>
      <c r="C24" s="121"/>
      <c r="D24" s="121"/>
      <c r="E24" s="121"/>
      <c r="F24" s="121"/>
      <c r="G24" s="121"/>
      <c r="H24" s="121"/>
      <c r="I24" s="421"/>
    </row>
    <row r="25" spans="2:9" ht="12.75">
      <c r="B25" s="420"/>
      <c r="C25" s="121"/>
      <c r="D25" s="121"/>
      <c r="E25" s="121"/>
      <c r="F25" s="121"/>
      <c r="G25" s="121"/>
      <c r="H25" s="121"/>
      <c r="I25" s="421"/>
    </row>
    <row r="26" spans="2:9" ht="12.75">
      <c r="B26" s="420"/>
      <c r="C26" s="121" t="s">
        <v>50</v>
      </c>
      <c r="D26" s="121"/>
      <c r="E26" s="122" t="s">
        <v>768</v>
      </c>
      <c r="F26" s="122"/>
      <c r="G26" s="122"/>
      <c r="H26" s="121" t="s">
        <v>51</v>
      </c>
      <c r="I26" s="419" t="s">
        <v>769</v>
      </c>
    </row>
    <row r="27" spans="2:9" ht="12.75">
      <c r="B27" s="420"/>
      <c r="C27" s="121"/>
      <c r="D27" s="121"/>
      <c r="E27" s="121"/>
      <c r="F27" s="121"/>
      <c r="G27" s="121"/>
      <c r="H27" s="121"/>
      <c r="I27" s="421"/>
    </row>
    <row r="28" spans="2:9" ht="12.75">
      <c r="B28" s="420"/>
      <c r="C28" s="121" t="s">
        <v>52</v>
      </c>
      <c r="D28" s="121"/>
      <c r="E28" s="230" t="s">
        <v>787</v>
      </c>
      <c r="F28" s="122"/>
      <c r="G28" s="122"/>
      <c r="H28" s="121"/>
      <c r="I28" s="421"/>
    </row>
    <row r="29" spans="2:9" ht="12.75">
      <c r="B29" s="420"/>
      <c r="C29" s="121"/>
      <c r="D29" s="121"/>
      <c r="E29" s="121"/>
      <c r="F29" s="121"/>
      <c r="G29" s="121"/>
      <c r="H29" s="121"/>
      <c r="I29" s="421"/>
    </row>
    <row r="30" spans="2:9" ht="12.75">
      <c r="B30" s="420"/>
      <c r="C30" s="121" t="s">
        <v>53</v>
      </c>
      <c r="D30" s="121"/>
      <c r="E30" s="122"/>
      <c r="F30" s="122"/>
      <c r="G30" s="122"/>
      <c r="H30" s="121" t="s">
        <v>178</v>
      </c>
      <c r="I30" s="419"/>
    </row>
    <row r="31" spans="2:9" ht="12.75">
      <c r="B31" s="420"/>
      <c r="C31" s="121"/>
      <c r="D31" s="121"/>
      <c r="E31" s="121"/>
      <c r="F31" s="121"/>
      <c r="G31" s="121"/>
      <c r="H31" s="121"/>
      <c r="I31" s="421"/>
    </row>
    <row r="32" spans="2:9" ht="12.75">
      <c r="B32" s="420"/>
      <c r="C32" s="121" t="s">
        <v>569</v>
      </c>
      <c r="D32" s="121"/>
      <c r="E32" s="122"/>
      <c r="F32" s="122"/>
      <c r="G32" s="122"/>
      <c r="H32" s="121"/>
      <c r="I32" s="421"/>
    </row>
    <row r="33" spans="2:9" ht="12.75">
      <c r="B33" s="420"/>
      <c r="C33" s="121"/>
      <c r="D33" s="121"/>
      <c r="E33" s="121"/>
      <c r="F33" s="121"/>
      <c r="G33" s="121"/>
      <c r="H33" s="121"/>
      <c r="I33" s="421"/>
    </row>
    <row r="34" spans="2:9" ht="12.75">
      <c r="B34" s="420"/>
      <c r="C34" s="121"/>
      <c r="D34" s="121"/>
      <c r="E34" s="121"/>
      <c r="F34" s="121"/>
      <c r="G34" s="121"/>
      <c r="H34" s="121"/>
      <c r="I34" s="421"/>
    </row>
    <row r="35" spans="2:9" ht="12.75">
      <c r="B35" s="420"/>
      <c r="C35" s="121"/>
      <c r="D35" s="121"/>
      <c r="E35" s="121"/>
      <c r="F35" s="121"/>
      <c r="G35" s="121"/>
      <c r="H35" s="121"/>
      <c r="I35" s="421"/>
    </row>
    <row r="36" spans="2:9" ht="15.75" customHeight="1">
      <c r="B36" s="420" t="s">
        <v>179</v>
      </c>
      <c r="C36" s="121"/>
      <c r="D36" s="121"/>
      <c r="E36" s="121"/>
      <c r="F36" s="121"/>
      <c r="G36" s="121"/>
      <c r="H36" s="121"/>
      <c r="I36" s="421"/>
    </row>
    <row r="37" spans="2:9" ht="8.25" customHeight="1">
      <c r="B37" s="420"/>
      <c r="C37" s="121"/>
      <c r="D37" s="121"/>
      <c r="E37" s="121"/>
      <c r="F37" s="121"/>
      <c r="G37" s="121"/>
      <c r="H37" s="121"/>
      <c r="I37" s="421"/>
    </row>
    <row r="38" spans="2:9" ht="15.75" customHeight="1">
      <c r="B38" s="420"/>
      <c r="C38" s="124" t="s">
        <v>180</v>
      </c>
      <c r="D38" s="121"/>
      <c r="E38" s="121"/>
      <c r="F38" s="121"/>
      <c r="G38" s="121"/>
      <c r="H38" s="121"/>
      <c r="I38" s="421"/>
    </row>
    <row r="39" spans="2:9" ht="15" customHeight="1">
      <c r="B39" s="420"/>
      <c r="C39" s="124" t="s">
        <v>181</v>
      </c>
      <c r="D39" s="121"/>
      <c r="E39" s="121"/>
      <c r="F39" s="121"/>
      <c r="G39" s="121"/>
      <c r="H39" s="121"/>
      <c r="I39" s="421"/>
    </row>
    <row r="40" spans="2:9" ht="15" customHeight="1">
      <c r="B40" s="420"/>
      <c r="C40" s="124" t="s">
        <v>182</v>
      </c>
      <c r="D40" s="121"/>
      <c r="E40" s="121"/>
      <c r="F40" s="121"/>
      <c r="G40" s="121"/>
      <c r="H40" s="121"/>
      <c r="I40" s="421"/>
    </row>
    <row r="41" spans="2:9" ht="12.75">
      <c r="B41" s="420"/>
      <c r="C41" s="124"/>
      <c r="D41" s="121"/>
      <c r="E41" s="121"/>
      <c r="F41" s="121"/>
      <c r="G41" s="121"/>
      <c r="H41" s="121"/>
      <c r="I41" s="421"/>
    </row>
    <row r="42" spans="2:9" ht="12.75">
      <c r="B42" s="420"/>
      <c r="C42" s="124"/>
      <c r="D42" s="121"/>
      <c r="E42" s="121"/>
      <c r="F42" s="121"/>
      <c r="G42" s="121"/>
      <c r="H42" s="121"/>
      <c r="I42" s="421"/>
    </row>
    <row r="43" spans="2:9" ht="12.75">
      <c r="B43" s="420"/>
      <c r="C43" s="124"/>
      <c r="D43" s="121"/>
      <c r="E43" s="121"/>
      <c r="F43" s="121"/>
      <c r="G43" s="121"/>
      <c r="H43" s="121"/>
      <c r="I43" s="421"/>
    </row>
    <row r="44" spans="2:9" ht="12.75">
      <c r="B44" s="420"/>
      <c r="C44" s="124"/>
      <c r="D44" s="121"/>
      <c r="E44" s="121"/>
      <c r="F44" s="121"/>
      <c r="G44" s="121"/>
      <c r="H44" s="121"/>
      <c r="I44" s="421"/>
    </row>
    <row r="45" spans="2:9" ht="12.75">
      <c r="B45" s="420"/>
      <c r="C45" s="124"/>
      <c r="D45" s="121"/>
      <c r="E45" s="121"/>
      <c r="F45" s="121"/>
      <c r="G45" s="121"/>
      <c r="H45" s="121"/>
      <c r="I45" s="421"/>
    </row>
    <row r="46" spans="2:9" ht="12.75">
      <c r="B46" s="420"/>
      <c r="C46" s="124"/>
      <c r="D46" s="121"/>
      <c r="E46" s="121"/>
      <c r="F46" s="121"/>
      <c r="G46" s="121"/>
      <c r="H46" s="121"/>
      <c r="I46" s="421"/>
    </row>
    <row r="47" spans="2:9" ht="12.75">
      <c r="B47" s="420"/>
      <c r="C47" s="124"/>
      <c r="D47" s="121"/>
      <c r="E47" s="121"/>
      <c r="F47" s="121"/>
      <c r="G47" s="121"/>
      <c r="H47" s="121"/>
      <c r="I47" s="421"/>
    </row>
    <row r="48" spans="2:9" ht="12.75">
      <c r="B48" s="420"/>
      <c r="C48" s="124"/>
      <c r="D48" s="121"/>
      <c r="E48" s="121"/>
      <c r="F48" s="121"/>
      <c r="G48" s="121"/>
      <c r="H48" s="121"/>
      <c r="I48" s="421"/>
    </row>
    <row r="49" spans="2:9" ht="12.75">
      <c r="B49" s="420"/>
      <c r="C49" s="121"/>
      <c r="D49" s="124"/>
      <c r="E49" s="121"/>
      <c r="F49" s="121"/>
      <c r="G49" s="121"/>
      <c r="H49" s="121"/>
      <c r="I49" s="421"/>
    </row>
    <row r="50" spans="2:9" ht="12.75">
      <c r="B50" s="420"/>
      <c r="C50" s="121"/>
      <c r="D50" s="124"/>
      <c r="E50" s="121"/>
      <c r="F50" s="121"/>
      <c r="G50" s="121"/>
      <c r="H50" s="121"/>
      <c r="I50" s="421"/>
    </row>
    <row r="51" spans="2:9" ht="15.75" customHeight="1">
      <c r="B51" s="420" t="s">
        <v>183</v>
      </c>
      <c r="C51" s="121"/>
      <c r="D51" s="124"/>
      <c r="E51" s="121"/>
      <c r="F51" s="121"/>
      <c r="G51" s="121"/>
      <c r="H51" s="121"/>
      <c r="I51" s="421"/>
    </row>
    <row r="52" spans="2:9" ht="12" customHeight="1">
      <c r="B52" s="420"/>
      <c r="C52" s="121"/>
      <c r="D52" s="124"/>
      <c r="E52" s="121"/>
      <c r="F52" s="121"/>
      <c r="G52" s="121"/>
      <c r="H52" s="121"/>
      <c r="I52" s="421"/>
    </row>
    <row r="53" spans="2:9" ht="12.75">
      <c r="B53" s="420"/>
      <c r="C53" s="121"/>
      <c r="D53" s="124"/>
      <c r="E53" s="121"/>
      <c r="F53" s="121"/>
      <c r="G53" s="121"/>
      <c r="H53" s="121"/>
      <c r="I53" s="421"/>
    </row>
    <row r="54" spans="2:9" ht="12.75">
      <c r="B54" s="420" t="s">
        <v>187</v>
      </c>
      <c r="C54" s="122" t="s">
        <v>733</v>
      </c>
      <c r="D54" s="122"/>
      <c r="E54" s="122"/>
      <c r="F54" s="121" t="s">
        <v>570</v>
      </c>
      <c r="G54" s="121" t="s">
        <v>768</v>
      </c>
      <c r="H54" s="121" t="s">
        <v>571</v>
      </c>
      <c r="I54" s="428" t="s">
        <v>769</v>
      </c>
    </row>
    <row r="55" spans="2:9" ht="12.75">
      <c r="B55" s="420"/>
      <c r="C55" s="121"/>
      <c r="D55" s="121"/>
      <c r="E55" s="121"/>
      <c r="F55" s="121"/>
      <c r="G55" s="121"/>
      <c r="H55" s="121"/>
      <c r="I55" s="421"/>
    </row>
    <row r="56" spans="2:9" ht="15.75" customHeight="1" thickBot="1">
      <c r="B56" s="425"/>
      <c r="C56" s="426"/>
      <c r="D56" s="426"/>
      <c r="E56" s="426"/>
      <c r="F56" s="426"/>
      <c r="G56" s="426"/>
      <c r="H56" s="426"/>
      <c r="I56" s="427"/>
    </row>
    <row r="57" spans="2:9" ht="12.75">
      <c r="B57" s="1"/>
      <c r="C57" s="1"/>
      <c r="D57" s="1"/>
      <c r="E57" s="1"/>
      <c r="F57" s="1"/>
      <c r="G57" s="1"/>
      <c r="H57" s="1"/>
      <c r="I57" s="1"/>
    </row>
    <row r="58" spans="2:9" ht="12.75">
      <c r="B58" s="1"/>
      <c r="C58" s="1"/>
      <c r="D58" s="1"/>
      <c r="E58" s="1"/>
      <c r="F58" s="1"/>
      <c r="G58" s="1"/>
      <c r="H58" s="1"/>
      <c r="I58" s="1"/>
    </row>
    <row r="59" spans="2:9" ht="12.75">
      <c r="B59" s="1"/>
      <c r="C59" s="1"/>
      <c r="D59" s="1"/>
      <c r="E59" s="1"/>
      <c r="F59" s="1"/>
      <c r="G59" s="1"/>
      <c r="H59" s="1"/>
      <c r="I59" s="1"/>
    </row>
    <row r="60" spans="2:9" ht="12.75">
      <c r="B60" s="1"/>
      <c r="C60" s="1"/>
      <c r="D60" s="1"/>
      <c r="E60" s="1"/>
      <c r="F60" s="1"/>
      <c r="G60" s="1"/>
      <c r="H60" s="1"/>
      <c r="I60" s="1"/>
    </row>
    <row r="61" spans="2:9" ht="12.75">
      <c r="B61" s="1"/>
      <c r="C61" s="1"/>
      <c r="D61" s="1"/>
      <c r="E61" s="1"/>
      <c r="F61" s="1"/>
      <c r="G61" s="1"/>
      <c r="H61" s="1"/>
      <c r="I61" s="1"/>
    </row>
    <row r="62" spans="2:9" ht="12.75">
      <c r="B62" s="1"/>
      <c r="C62" s="1"/>
      <c r="D62" s="1"/>
      <c r="E62" s="1"/>
      <c r="F62" s="1"/>
      <c r="G62" s="1"/>
      <c r="H62" s="1"/>
      <c r="I62" s="1"/>
    </row>
    <row r="63" spans="2:9" ht="12.75">
      <c r="B63" s="1"/>
      <c r="C63" s="1"/>
      <c r="D63" s="1"/>
      <c r="E63" s="1"/>
      <c r="F63" s="1"/>
      <c r="G63" s="1"/>
      <c r="H63" s="1"/>
      <c r="I63" s="1"/>
    </row>
    <row r="64" spans="2:9" ht="12.75">
      <c r="B64" s="1"/>
      <c r="C64" s="1"/>
      <c r="D64" s="1"/>
      <c r="E64" s="1"/>
      <c r="F64" s="1"/>
      <c r="G64" s="1"/>
      <c r="H64" s="1"/>
      <c r="I64" s="1"/>
    </row>
    <row r="65" spans="2:9" ht="12.75">
      <c r="B65" s="1"/>
      <c r="C65" s="1"/>
      <c r="D65" s="1"/>
      <c r="E65" s="1"/>
      <c r="F65" s="1"/>
      <c r="G65" s="1"/>
      <c r="H65" s="1"/>
      <c r="I65" s="1"/>
    </row>
    <row r="66" spans="2:9" ht="12.75">
      <c r="B66" s="1"/>
      <c r="C66" s="1"/>
      <c r="D66" s="1"/>
      <c r="E66" s="1"/>
      <c r="F66" s="1"/>
      <c r="G66" s="1"/>
      <c r="H66" s="1"/>
      <c r="I66" s="1"/>
    </row>
    <row r="67" spans="2:9" ht="12.75">
      <c r="B67" s="1"/>
      <c r="C67" s="1"/>
      <c r="D67" s="1"/>
      <c r="E67" s="1"/>
      <c r="F67" s="1"/>
      <c r="G67" s="1"/>
      <c r="H67" s="1"/>
      <c r="I67" s="1"/>
    </row>
    <row r="68" spans="2:9" ht="12.75">
      <c r="B68" s="1"/>
      <c r="C68" s="1"/>
      <c r="D68" s="1"/>
      <c r="E68" s="1"/>
      <c r="F68" s="1"/>
      <c r="G68" s="1"/>
      <c r="H68" s="1"/>
      <c r="I68" s="1"/>
    </row>
    <row r="69" spans="2:9" ht="12.75">
      <c r="B69" s="1"/>
      <c r="C69" s="1"/>
      <c r="D69" s="1"/>
      <c r="E69" s="1"/>
      <c r="F69" s="1"/>
      <c r="G69" s="1"/>
      <c r="H69" s="1"/>
      <c r="I69" s="1"/>
    </row>
    <row r="70" spans="2:9" ht="12.75">
      <c r="B70" s="1"/>
      <c r="C70" s="1"/>
      <c r="D70" s="1"/>
      <c r="E70" s="1"/>
      <c r="F70" s="1"/>
      <c r="G70" s="1"/>
      <c r="H70" s="1"/>
      <c r="I70" s="1"/>
    </row>
    <row r="71" spans="2:9" ht="12.75">
      <c r="B71" s="1"/>
      <c r="C71" s="1"/>
      <c r="D71" s="1"/>
      <c r="E71" s="1"/>
      <c r="F71" s="1"/>
      <c r="G71" s="1"/>
      <c r="H71" s="1"/>
      <c r="I71" s="1"/>
    </row>
    <row r="72" spans="2:9" ht="12.75">
      <c r="B72" s="1"/>
      <c r="C72" s="1"/>
      <c r="D72" s="1"/>
      <c r="E72" s="1"/>
      <c r="F72" s="1"/>
      <c r="G72" s="1"/>
      <c r="H72" s="1"/>
      <c r="I72" s="1"/>
    </row>
    <row r="73" spans="2:9" ht="12.75">
      <c r="B73" s="1"/>
      <c r="C73" s="1"/>
      <c r="D73" s="1"/>
      <c r="E73" s="1"/>
      <c r="F73" s="1"/>
      <c r="G73" s="1"/>
      <c r="H73" s="1"/>
      <c r="I73" s="1"/>
    </row>
    <row r="74" spans="2:9" ht="12.75">
      <c r="B74" s="1"/>
      <c r="C74" s="1"/>
      <c r="D74" s="1"/>
      <c r="E74" s="1"/>
      <c r="F74" s="1"/>
      <c r="G74" s="1"/>
      <c r="H74" s="1"/>
      <c r="I74" s="1"/>
    </row>
    <row r="75" spans="2:9" ht="12.75">
      <c r="B75" s="1"/>
      <c r="C75" s="1"/>
      <c r="D75" s="1"/>
      <c r="E75" s="1"/>
      <c r="F75" s="1"/>
      <c r="G75" s="1"/>
      <c r="H75" s="1"/>
      <c r="I75" s="1"/>
    </row>
    <row r="76" spans="2:9" ht="12.75">
      <c r="B76" s="1"/>
      <c r="C76" s="1"/>
      <c r="D76" s="1"/>
      <c r="E76" s="1"/>
      <c r="F76" s="1"/>
      <c r="G76" s="1"/>
      <c r="H76" s="1"/>
      <c r="I76" s="1"/>
    </row>
    <row r="77" spans="2:9" ht="12.75">
      <c r="B77" s="1"/>
      <c r="C77" s="1"/>
      <c r="D77" s="1"/>
      <c r="E77" s="1"/>
      <c r="F77" s="1"/>
      <c r="G77" s="1"/>
      <c r="H77" s="1"/>
      <c r="I77" s="1"/>
    </row>
    <row r="78" spans="2:9" ht="12.75">
      <c r="B78" s="1"/>
      <c r="C78" s="1"/>
      <c r="D78" s="1"/>
      <c r="E78" s="1"/>
      <c r="F78" s="1"/>
      <c r="G78" s="1"/>
      <c r="H78" s="1"/>
      <c r="I78" s="1"/>
    </row>
    <row r="79" spans="2:9" ht="12.75">
      <c r="B79" s="1"/>
      <c r="C79" s="1"/>
      <c r="D79" s="1"/>
      <c r="E79" s="1"/>
      <c r="F79" s="1"/>
      <c r="G79" s="1"/>
      <c r="H79" s="1"/>
      <c r="I79" s="1"/>
    </row>
    <row r="80" spans="2:9" ht="12.75">
      <c r="B80" s="1"/>
      <c r="C80" s="1"/>
      <c r="D80" s="1"/>
      <c r="E80" s="1"/>
      <c r="F80" s="1"/>
      <c r="G80" s="1"/>
      <c r="H80" s="1"/>
      <c r="I80" s="1"/>
    </row>
    <row r="81" spans="2:9" ht="12.75">
      <c r="B81" s="1"/>
      <c r="C81" s="1"/>
      <c r="D81" s="1"/>
      <c r="E81" s="1"/>
      <c r="F81" s="1"/>
      <c r="G81" s="1"/>
      <c r="H81" s="1"/>
      <c r="I81" s="1"/>
    </row>
    <row r="82" spans="2:9" ht="12.75">
      <c r="B82" s="1"/>
      <c r="C82" s="1"/>
      <c r="D82" s="1"/>
      <c r="E82" s="1"/>
      <c r="F82" s="1"/>
      <c r="G82" s="1"/>
      <c r="H82" s="1"/>
      <c r="I82" s="1"/>
    </row>
    <row r="83" spans="2:9" ht="12.75">
      <c r="B83" s="1"/>
      <c r="C83" s="1"/>
      <c r="D83" s="1"/>
      <c r="E83" s="1"/>
      <c r="F83" s="1"/>
      <c r="G83" s="1"/>
      <c r="H83" s="1"/>
      <c r="I83" s="1"/>
    </row>
    <row r="84" spans="2:9" ht="12.75">
      <c r="B84" s="1"/>
      <c r="C84" s="1"/>
      <c r="D84" s="1"/>
      <c r="E84" s="1"/>
      <c r="F84" s="1"/>
      <c r="G84" s="1"/>
      <c r="H84" s="1"/>
      <c r="I84" s="1"/>
    </row>
    <row r="85" spans="2:9" ht="12.75">
      <c r="B85" s="1"/>
      <c r="C85" s="1"/>
      <c r="D85" s="1"/>
      <c r="E85" s="1"/>
      <c r="F85" s="1"/>
      <c r="G85" s="1"/>
      <c r="H85" s="1"/>
      <c r="I85" s="1"/>
    </row>
    <row r="86" spans="2:9" ht="12.75">
      <c r="B86" s="1"/>
      <c r="C86" s="1"/>
      <c r="D86" s="1"/>
      <c r="E86" s="1"/>
      <c r="F86" s="1"/>
      <c r="G86" s="1"/>
      <c r="H86" s="1"/>
      <c r="I86" s="1"/>
    </row>
    <row r="87" spans="2:9" ht="12.75">
      <c r="B87" s="1"/>
      <c r="C87" s="1"/>
      <c r="D87" s="1"/>
      <c r="E87" s="1"/>
      <c r="F87" s="1"/>
      <c r="G87" s="1"/>
      <c r="H87" s="1"/>
      <c r="I87" s="1"/>
    </row>
    <row r="88" spans="2:9" ht="12.75">
      <c r="B88" s="1"/>
      <c r="C88" s="1"/>
      <c r="D88" s="1"/>
      <c r="E88" s="1"/>
      <c r="F88" s="1"/>
      <c r="G88" s="1"/>
      <c r="H88" s="1"/>
      <c r="I88" s="1"/>
    </row>
    <row r="89" spans="2:9" ht="12.75">
      <c r="B89" s="1"/>
      <c r="C89" s="1"/>
      <c r="D89" s="1"/>
      <c r="E89" s="1"/>
      <c r="F89" s="1"/>
      <c r="G89" s="1"/>
      <c r="H89" s="1"/>
      <c r="I89" s="1"/>
    </row>
    <row r="90" spans="2:9" ht="12.75">
      <c r="B90" s="1"/>
      <c r="C90" s="1"/>
      <c r="D90" s="1"/>
      <c r="E90" s="1"/>
      <c r="F90" s="1"/>
      <c r="G90" s="1"/>
      <c r="H90" s="1"/>
      <c r="I90" s="1"/>
    </row>
    <row r="91" spans="2:9" ht="12.75">
      <c r="B91" s="1"/>
      <c r="C91" s="1"/>
      <c r="D91" s="1"/>
      <c r="E91" s="1"/>
      <c r="F91" s="1"/>
      <c r="G91" s="1"/>
      <c r="H91" s="1"/>
      <c r="I91" s="1"/>
    </row>
    <row r="92" spans="2:9" ht="12.75">
      <c r="B92" s="1"/>
      <c r="C92" s="1"/>
      <c r="D92" s="1"/>
      <c r="E92" s="1"/>
      <c r="F92" s="1"/>
      <c r="G92" s="1"/>
      <c r="H92" s="1"/>
      <c r="I92" s="1"/>
    </row>
    <row r="93" spans="2:9" ht="12.75">
      <c r="B93" s="1"/>
      <c r="C93" s="1"/>
      <c r="D93" s="1"/>
      <c r="E93" s="1"/>
      <c r="F93" s="1"/>
      <c r="G93" s="1"/>
      <c r="H93" s="1"/>
      <c r="I93" s="1"/>
    </row>
    <row r="94" spans="2:9" ht="12.75">
      <c r="B94" s="1"/>
      <c r="C94" s="1"/>
      <c r="D94" s="1"/>
      <c r="E94" s="1"/>
      <c r="F94" s="1"/>
      <c r="G94" s="1"/>
      <c r="H94" s="1"/>
      <c r="I94" s="1"/>
    </row>
    <row r="95" spans="2:9" ht="12.75">
      <c r="B95" s="1"/>
      <c r="C95" s="1"/>
      <c r="D95" s="1"/>
      <c r="E95" s="1"/>
      <c r="F95" s="1"/>
      <c r="G95" s="1"/>
      <c r="H95" s="1"/>
      <c r="I95" s="1"/>
    </row>
    <row r="96" spans="2:9" ht="12.75">
      <c r="B96" s="1"/>
      <c r="C96" s="1"/>
      <c r="D96" s="1"/>
      <c r="E96" s="1"/>
      <c r="F96" s="1"/>
      <c r="G96" s="1"/>
      <c r="H96" s="1"/>
      <c r="I96" s="1"/>
    </row>
    <row r="97" spans="2:9" ht="12.75">
      <c r="B97" s="1"/>
      <c r="C97" s="1"/>
      <c r="D97" s="1"/>
      <c r="E97" s="1"/>
      <c r="F97" s="1"/>
      <c r="G97" s="1"/>
      <c r="H97" s="1"/>
      <c r="I97" s="1"/>
    </row>
    <row r="98" spans="2:9" ht="12.75">
      <c r="B98" s="1"/>
      <c r="C98" s="1"/>
      <c r="D98" s="1"/>
      <c r="E98" s="1"/>
      <c r="F98" s="1"/>
      <c r="G98" s="1"/>
      <c r="H98" s="1"/>
      <c r="I98" s="1"/>
    </row>
    <row r="99" spans="2:9" ht="12.75">
      <c r="B99" s="1"/>
      <c r="C99" s="1"/>
      <c r="D99" s="1"/>
      <c r="E99" s="1"/>
      <c r="F99" s="1"/>
      <c r="G99" s="1"/>
      <c r="H99" s="1"/>
      <c r="I99" s="1"/>
    </row>
    <row r="100" spans="2:9" ht="12.75">
      <c r="B100" s="1"/>
      <c r="C100" s="1"/>
      <c r="D100" s="1"/>
      <c r="E100" s="1"/>
      <c r="F100" s="1"/>
      <c r="G100" s="1"/>
      <c r="H100" s="1"/>
      <c r="I100" s="1"/>
    </row>
    <row r="101" spans="2:9" ht="12.75">
      <c r="B101" s="1"/>
      <c r="C101" s="1"/>
      <c r="D101" s="1"/>
      <c r="E101" s="1"/>
      <c r="F101" s="1"/>
      <c r="G101" s="1"/>
      <c r="H101" s="1"/>
      <c r="I101" s="1"/>
    </row>
    <row r="102" spans="2:9" ht="12.75">
      <c r="B102" s="1"/>
      <c r="C102" s="1"/>
      <c r="D102" s="1"/>
      <c r="E102" s="1"/>
      <c r="F102" s="1"/>
      <c r="G102" s="1"/>
      <c r="H102" s="1"/>
      <c r="I102" s="1"/>
    </row>
    <row r="103" spans="2:9" ht="12.75">
      <c r="B103" s="1"/>
      <c r="C103" s="1"/>
      <c r="D103" s="1"/>
      <c r="E103" s="1"/>
      <c r="F103" s="1"/>
      <c r="G103" s="1"/>
      <c r="H103" s="1"/>
      <c r="I103" s="1"/>
    </row>
    <row r="104" spans="2:9" ht="12.75">
      <c r="B104" s="1"/>
      <c r="C104" s="1"/>
      <c r="D104" s="1"/>
      <c r="E104" s="1"/>
      <c r="F104" s="1"/>
      <c r="G104" s="1"/>
      <c r="H104" s="1"/>
      <c r="I104" s="1"/>
    </row>
    <row r="105" spans="2:9" ht="12.75">
      <c r="B105" s="1"/>
      <c r="C105" s="1"/>
      <c r="D105" s="1"/>
      <c r="E105" s="1"/>
      <c r="F105" s="1"/>
      <c r="G105" s="1"/>
      <c r="H105" s="1"/>
      <c r="I105" s="1"/>
    </row>
    <row r="106" spans="2:9" ht="12.75">
      <c r="B106" s="1"/>
      <c r="C106" s="1"/>
      <c r="D106" s="1"/>
      <c r="E106" s="1"/>
      <c r="F106" s="1"/>
      <c r="G106" s="1"/>
      <c r="H106" s="1"/>
      <c r="I106" s="1"/>
    </row>
    <row r="107" spans="2:9" ht="12.75">
      <c r="B107" s="1"/>
      <c r="C107" s="1"/>
      <c r="D107" s="1"/>
      <c r="E107" s="1"/>
      <c r="F107" s="1"/>
      <c r="G107" s="1"/>
      <c r="H107" s="1"/>
      <c r="I107" s="1"/>
    </row>
    <row r="108" spans="2:9" ht="12.75">
      <c r="B108" s="1"/>
      <c r="C108" s="1"/>
      <c r="D108" s="1"/>
      <c r="E108" s="1"/>
      <c r="F108" s="1"/>
      <c r="G108" s="1"/>
      <c r="H108" s="1"/>
      <c r="I108" s="1"/>
    </row>
    <row r="109" spans="2:9" ht="12.75">
      <c r="B109" s="1"/>
      <c r="C109" s="1"/>
      <c r="D109" s="1"/>
      <c r="E109" s="1"/>
      <c r="F109" s="1"/>
      <c r="G109" s="1"/>
      <c r="H109" s="1"/>
      <c r="I109" s="1"/>
    </row>
    <row r="110" spans="2:9" ht="12.75">
      <c r="B110" s="1"/>
      <c r="C110" s="1"/>
      <c r="D110" s="1"/>
      <c r="E110" s="1"/>
      <c r="F110" s="1"/>
      <c r="G110" s="1"/>
      <c r="H110" s="1"/>
      <c r="I110" s="1"/>
    </row>
    <row r="111" spans="2:9" ht="12.75">
      <c r="B111" s="1"/>
      <c r="C111" s="1"/>
      <c r="D111" s="1"/>
      <c r="E111" s="1"/>
      <c r="F111" s="1"/>
      <c r="G111" s="1"/>
      <c r="H111" s="1"/>
      <c r="I111" s="1"/>
    </row>
    <row r="112" spans="2:9" ht="12.75">
      <c r="B112" s="1"/>
      <c r="C112" s="1"/>
      <c r="D112" s="1"/>
      <c r="E112" s="1"/>
      <c r="F112" s="1"/>
      <c r="G112" s="1"/>
      <c r="H112" s="1"/>
      <c r="I112" s="1"/>
    </row>
    <row r="113" spans="2:9" ht="12.75">
      <c r="B113" s="1"/>
      <c r="C113" s="1"/>
      <c r="D113" s="1"/>
      <c r="E113" s="1"/>
      <c r="F113" s="1"/>
      <c r="G113" s="1"/>
      <c r="H113" s="1"/>
      <c r="I113" s="1"/>
    </row>
    <row r="114" spans="2:9" ht="12.75">
      <c r="B114" s="1"/>
      <c r="C114" s="1"/>
      <c r="D114" s="1"/>
      <c r="E114" s="1"/>
      <c r="F114" s="1"/>
      <c r="G114" s="1"/>
      <c r="H114" s="1"/>
      <c r="I114" s="1"/>
    </row>
    <row r="115" spans="2:9" ht="12.75">
      <c r="B115" s="1"/>
      <c r="C115" s="1"/>
      <c r="D115" s="1"/>
      <c r="E115" s="1"/>
      <c r="F115" s="1"/>
      <c r="G115" s="1"/>
      <c r="H115" s="1"/>
      <c r="I115" s="1"/>
    </row>
    <row r="116" spans="2:9" ht="12.75">
      <c r="B116" s="1"/>
      <c r="C116" s="1"/>
      <c r="D116" s="1"/>
      <c r="E116" s="1"/>
      <c r="F116" s="1"/>
      <c r="G116" s="1"/>
      <c r="H116" s="1"/>
      <c r="I116" s="1"/>
    </row>
    <row r="117" spans="2:9" ht="12.75">
      <c r="B117" s="1"/>
      <c r="C117" s="1"/>
      <c r="D117" s="1"/>
      <c r="E117" s="1"/>
      <c r="F117" s="1"/>
      <c r="G117" s="1"/>
      <c r="H117" s="1"/>
      <c r="I117" s="1"/>
    </row>
    <row r="118" spans="2:9" ht="12.75">
      <c r="B118" s="1"/>
      <c r="C118" s="1"/>
      <c r="D118" s="1"/>
      <c r="E118" s="1"/>
      <c r="F118" s="1"/>
      <c r="G118" s="1"/>
      <c r="H118" s="1"/>
      <c r="I118" s="1"/>
    </row>
    <row r="119" spans="2:9" ht="12.75">
      <c r="B119" s="1"/>
      <c r="C119" s="1"/>
      <c r="D119" s="1"/>
      <c r="E119" s="1"/>
      <c r="F119" s="1"/>
      <c r="G119" s="1"/>
      <c r="H119" s="1"/>
      <c r="I119" s="1"/>
    </row>
    <row r="120" spans="2:9" ht="12.75">
      <c r="B120" s="1"/>
      <c r="C120" s="1"/>
      <c r="D120" s="1"/>
      <c r="E120" s="1"/>
      <c r="F120" s="1"/>
      <c r="G120" s="1"/>
      <c r="H120" s="1"/>
      <c r="I120" s="1"/>
    </row>
    <row r="121" spans="2:9" ht="12.75">
      <c r="B121" s="1"/>
      <c r="C121" s="1"/>
      <c r="D121" s="1"/>
      <c r="E121" s="1"/>
      <c r="F121" s="1"/>
      <c r="G121" s="1"/>
      <c r="H121" s="1"/>
      <c r="I121" s="1"/>
    </row>
    <row r="122" spans="2:9" ht="12.75">
      <c r="B122" s="1"/>
      <c r="C122" s="1"/>
      <c r="D122" s="1"/>
      <c r="E122" s="1"/>
      <c r="F122" s="1"/>
      <c r="G122" s="1"/>
      <c r="H122" s="1"/>
      <c r="I122" s="1"/>
    </row>
    <row r="123" spans="2:9" ht="12.75">
      <c r="B123" s="1"/>
      <c r="C123" s="1"/>
      <c r="D123" s="1"/>
      <c r="E123" s="1"/>
      <c r="F123" s="1"/>
      <c r="G123" s="1"/>
      <c r="H123" s="1"/>
      <c r="I123" s="1"/>
    </row>
    <row r="124" spans="2:9" ht="12.75">
      <c r="B124" s="1"/>
      <c r="C124" s="1"/>
      <c r="D124" s="1"/>
      <c r="E124" s="1"/>
      <c r="F124" s="1"/>
      <c r="G124" s="1"/>
      <c r="H124" s="1"/>
      <c r="I124" s="1"/>
    </row>
    <row r="125" spans="2:9" ht="12.75">
      <c r="B125" s="1"/>
      <c r="C125" s="1"/>
      <c r="D125" s="1"/>
      <c r="E125" s="1"/>
      <c r="F125" s="1"/>
      <c r="G125" s="1"/>
      <c r="H125" s="1"/>
      <c r="I125" s="1"/>
    </row>
    <row r="126" spans="2:9" ht="12.75">
      <c r="B126" s="1"/>
      <c r="C126" s="1"/>
      <c r="D126" s="1"/>
      <c r="E126" s="1"/>
      <c r="F126" s="1"/>
      <c r="G126" s="1"/>
      <c r="H126" s="1"/>
      <c r="I126" s="1"/>
    </row>
    <row r="127" spans="2:9" ht="12.75">
      <c r="B127" s="1"/>
      <c r="C127" s="1"/>
      <c r="D127" s="1"/>
      <c r="E127" s="1"/>
      <c r="F127" s="1"/>
      <c r="G127" s="1"/>
      <c r="H127" s="1"/>
      <c r="I127" s="1"/>
    </row>
    <row r="128" spans="2:9" ht="12.75">
      <c r="B128" s="1"/>
      <c r="C128" s="1"/>
      <c r="D128" s="1"/>
      <c r="E128" s="1"/>
      <c r="F128" s="1"/>
      <c r="G128" s="1"/>
      <c r="H128" s="1"/>
      <c r="I128" s="1"/>
    </row>
    <row r="129" spans="2:9" ht="12.75">
      <c r="B129" s="1"/>
      <c r="C129" s="1"/>
      <c r="D129" s="1"/>
      <c r="E129" s="1"/>
      <c r="F129" s="1"/>
      <c r="G129" s="1"/>
      <c r="H129" s="1"/>
      <c r="I129" s="1"/>
    </row>
    <row r="130" spans="2:9" ht="12.75">
      <c r="B130" s="1"/>
      <c r="C130" s="1"/>
      <c r="D130" s="1"/>
      <c r="E130" s="1"/>
      <c r="F130" s="1"/>
      <c r="G130" s="1"/>
      <c r="H130" s="1"/>
      <c r="I130" s="1"/>
    </row>
    <row r="131" spans="2:9" ht="12.75">
      <c r="B131" s="1"/>
      <c r="C131" s="1"/>
      <c r="D131" s="1"/>
      <c r="E131" s="1"/>
      <c r="F131" s="1"/>
      <c r="G131" s="1"/>
      <c r="H131" s="1"/>
      <c r="I131" s="1"/>
    </row>
    <row r="132" spans="2:9" ht="12.75">
      <c r="B132" s="1"/>
      <c r="C132" s="1"/>
      <c r="D132" s="1"/>
      <c r="E132" s="1"/>
      <c r="F132" s="1"/>
      <c r="G132" s="1"/>
      <c r="H132" s="1"/>
      <c r="I132" s="1"/>
    </row>
    <row r="133" spans="2:9" ht="12.75">
      <c r="B133" s="1"/>
      <c r="C133" s="1"/>
      <c r="D133" s="1"/>
      <c r="E133" s="1"/>
      <c r="F133" s="1"/>
      <c r="G133" s="1"/>
      <c r="H133" s="1"/>
      <c r="I133" s="1"/>
    </row>
    <row r="134" spans="2:9" ht="12.75">
      <c r="B134" s="1"/>
      <c r="C134" s="1"/>
      <c r="D134" s="1"/>
      <c r="E134" s="1"/>
      <c r="F134" s="1"/>
      <c r="G134" s="1"/>
      <c r="H134" s="1"/>
      <c r="I134" s="1"/>
    </row>
    <row r="135" spans="2:9" ht="12.75">
      <c r="B135" s="1"/>
      <c r="C135" s="1"/>
      <c r="D135" s="1"/>
      <c r="E135" s="1"/>
      <c r="F135" s="1"/>
      <c r="G135" s="1"/>
      <c r="H135" s="1"/>
      <c r="I135" s="1"/>
    </row>
    <row r="136" spans="2:9" ht="12.75">
      <c r="B136" s="1"/>
      <c r="C136" s="1"/>
      <c r="D136" s="1"/>
      <c r="E136" s="1"/>
      <c r="F136" s="1"/>
      <c r="G136" s="1"/>
      <c r="H136" s="1"/>
      <c r="I136" s="1"/>
    </row>
    <row r="137" spans="2:9" ht="12.75">
      <c r="B137" s="1"/>
      <c r="C137" s="1"/>
      <c r="D137" s="1"/>
      <c r="E137" s="1"/>
      <c r="F137" s="1"/>
      <c r="G137" s="1"/>
      <c r="H137" s="1"/>
      <c r="I137" s="1"/>
    </row>
    <row r="138" spans="2:9" ht="12.75">
      <c r="B138" s="1"/>
      <c r="C138" s="1"/>
      <c r="D138" s="1"/>
      <c r="E138" s="1"/>
      <c r="F138" s="1"/>
      <c r="G138" s="1"/>
      <c r="H138" s="1"/>
      <c r="I138" s="1"/>
    </row>
    <row r="139" spans="2:9" ht="12.75">
      <c r="B139" s="1"/>
      <c r="C139" s="1"/>
      <c r="D139" s="1"/>
      <c r="E139" s="1"/>
      <c r="F139" s="1"/>
      <c r="G139" s="1"/>
      <c r="H139" s="1"/>
      <c r="I139" s="1"/>
    </row>
    <row r="140" spans="2:9" ht="12.75">
      <c r="B140" s="1"/>
      <c r="C140" s="1"/>
      <c r="D140" s="1"/>
      <c r="E140" s="1"/>
      <c r="F140" s="1"/>
      <c r="G140" s="1"/>
      <c r="H140" s="1"/>
      <c r="I140" s="1"/>
    </row>
    <row r="141" spans="2:9" ht="12.75">
      <c r="B141" s="1"/>
      <c r="C141" s="1"/>
      <c r="D141" s="1"/>
      <c r="E141" s="1"/>
      <c r="F141" s="1"/>
      <c r="G141" s="1"/>
      <c r="H141" s="1"/>
      <c r="I141" s="1"/>
    </row>
    <row r="142" spans="2:9" ht="12.75">
      <c r="B142" s="1"/>
      <c r="C142" s="1"/>
      <c r="D142" s="1"/>
      <c r="E142" s="1"/>
      <c r="F142" s="1"/>
      <c r="G142" s="1"/>
      <c r="H142" s="1"/>
      <c r="I142" s="1"/>
    </row>
    <row r="143" spans="2:9" ht="12.75">
      <c r="B143" s="1"/>
      <c r="C143" s="1"/>
      <c r="D143" s="1"/>
      <c r="E143" s="1"/>
      <c r="F143" s="1"/>
      <c r="G143" s="1"/>
      <c r="H143" s="1"/>
      <c r="I143" s="1"/>
    </row>
    <row r="144" spans="2:9" ht="12.75">
      <c r="B144" s="1"/>
      <c r="C144" s="1"/>
      <c r="D144" s="1"/>
      <c r="E144" s="1"/>
      <c r="F144" s="1"/>
      <c r="G144" s="1"/>
      <c r="H144" s="1"/>
      <c r="I144" s="1"/>
    </row>
    <row r="145" spans="2:9" ht="12.75">
      <c r="B145" s="1"/>
      <c r="C145" s="1"/>
      <c r="D145" s="1"/>
      <c r="E145" s="1"/>
      <c r="F145" s="1"/>
      <c r="G145" s="1"/>
      <c r="H145" s="1"/>
      <c r="I145" s="1"/>
    </row>
    <row r="146" spans="2:9" ht="12.75">
      <c r="B146" s="1"/>
      <c r="C146" s="1"/>
      <c r="D146" s="1"/>
      <c r="E146" s="1"/>
      <c r="F146" s="1"/>
      <c r="G146" s="1"/>
      <c r="H146" s="1"/>
      <c r="I146" s="1"/>
    </row>
    <row r="147" spans="2:9" ht="12.75">
      <c r="B147" s="1"/>
      <c r="C147" s="1"/>
      <c r="D147" s="1"/>
      <c r="E147" s="1"/>
      <c r="F147" s="1"/>
      <c r="G147" s="1"/>
      <c r="H147" s="1"/>
      <c r="I147" s="1"/>
    </row>
    <row r="148" spans="2:9" ht="12.75">
      <c r="B148" s="1"/>
      <c r="C148" s="1"/>
      <c r="D148" s="1"/>
      <c r="E148" s="1"/>
      <c r="F148" s="1"/>
      <c r="G148" s="1"/>
      <c r="H148" s="1"/>
      <c r="I148" s="1"/>
    </row>
    <row r="149" spans="2:9" ht="12.75">
      <c r="B149" s="1"/>
      <c r="C149" s="1"/>
      <c r="D149" s="1"/>
      <c r="E149" s="1"/>
      <c r="F149" s="1"/>
      <c r="G149" s="1"/>
      <c r="H149" s="1"/>
      <c r="I149" s="1"/>
    </row>
    <row r="150" spans="2:9" ht="12.75">
      <c r="B150" s="1"/>
      <c r="C150" s="1"/>
      <c r="D150" s="1"/>
      <c r="E150" s="1"/>
      <c r="F150" s="1"/>
      <c r="G150" s="1"/>
      <c r="H150" s="1"/>
      <c r="I150" s="1"/>
    </row>
    <row r="151" spans="2:9" ht="12.75">
      <c r="B151" s="1"/>
      <c r="C151" s="1"/>
      <c r="D151" s="1"/>
      <c r="E151" s="1"/>
      <c r="F151" s="1"/>
      <c r="G151" s="1"/>
      <c r="H151" s="1"/>
      <c r="I151" s="1"/>
    </row>
    <row r="152" spans="2:9" ht="12.75">
      <c r="B152" s="1"/>
      <c r="C152" s="1"/>
      <c r="D152" s="1"/>
      <c r="E152" s="1"/>
      <c r="F152" s="1"/>
      <c r="G152" s="1"/>
      <c r="H152" s="1"/>
      <c r="I152" s="1"/>
    </row>
    <row r="153" spans="2:9" ht="12.75">
      <c r="B153" s="1"/>
      <c r="C153" s="1"/>
      <c r="D153" s="1"/>
      <c r="E153" s="1"/>
      <c r="F153" s="1"/>
      <c r="G153" s="1"/>
      <c r="H153" s="1"/>
      <c r="I153" s="1"/>
    </row>
    <row r="154" spans="2:9" ht="12.75">
      <c r="B154" s="1"/>
      <c r="C154" s="1"/>
      <c r="D154" s="1"/>
      <c r="E154" s="1"/>
      <c r="F154" s="1"/>
      <c r="G154" s="1"/>
      <c r="H154" s="1"/>
      <c r="I154" s="1"/>
    </row>
    <row r="155" spans="2:9" ht="12.75">
      <c r="B155" s="1"/>
      <c r="C155" s="1"/>
      <c r="D155" s="1"/>
      <c r="E155" s="1"/>
      <c r="F155" s="1"/>
      <c r="G155" s="1"/>
      <c r="H155" s="1"/>
      <c r="I155" s="1"/>
    </row>
    <row r="156" spans="2:9" ht="12.75">
      <c r="B156" s="1"/>
      <c r="C156" s="1"/>
      <c r="D156" s="1"/>
      <c r="E156" s="1"/>
      <c r="F156" s="1"/>
      <c r="G156" s="1"/>
      <c r="H156" s="1"/>
      <c r="I156" s="1"/>
    </row>
    <row r="157" spans="2:9" ht="12.75">
      <c r="B157" s="1"/>
      <c r="C157" s="1"/>
      <c r="D157" s="1"/>
      <c r="E157" s="1"/>
      <c r="F157" s="1"/>
      <c r="G157" s="1"/>
      <c r="H157" s="1"/>
      <c r="I157" s="1"/>
    </row>
    <row r="158" spans="2:9" ht="12.75">
      <c r="B158" s="1"/>
      <c r="C158" s="1"/>
      <c r="D158" s="1"/>
      <c r="E158" s="1"/>
      <c r="F158" s="1"/>
      <c r="G158" s="1"/>
      <c r="H158" s="1"/>
      <c r="I158" s="1"/>
    </row>
    <row r="159" spans="2:9" ht="12.75">
      <c r="B159" s="1"/>
      <c r="C159" s="1"/>
      <c r="D159" s="1"/>
      <c r="E159" s="1"/>
      <c r="F159" s="1"/>
      <c r="G159" s="1"/>
      <c r="H159" s="1"/>
      <c r="I159" s="1"/>
    </row>
    <row r="160" spans="2:9" ht="12.75">
      <c r="B160" s="1"/>
      <c r="C160" s="1"/>
      <c r="D160" s="1"/>
      <c r="E160" s="1"/>
      <c r="F160" s="1"/>
      <c r="G160" s="1"/>
      <c r="H160" s="1"/>
      <c r="I160" s="1"/>
    </row>
    <row r="161" spans="2:9" ht="12.75">
      <c r="B161" s="1"/>
      <c r="C161" s="1"/>
      <c r="D161" s="1"/>
      <c r="E161" s="1"/>
      <c r="F161" s="1"/>
      <c r="G161" s="1"/>
      <c r="H161" s="1"/>
      <c r="I161" s="1"/>
    </row>
    <row r="162" spans="2:9" ht="12.75">
      <c r="B162" s="1"/>
      <c r="C162" s="1"/>
      <c r="D162" s="1"/>
      <c r="E162" s="1"/>
      <c r="F162" s="1"/>
      <c r="G162" s="1"/>
      <c r="H162" s="1"/>
      <c r="I162" s="1"/>
    </row>
    <row r="163" spans="2:9" ht="12.75">
      <c r="B163" s="1"/>
      <c r="C163" s="1"/>
      <c r="D163" s="1"/>
      <c r="E163" s="1"/>
      <c r="F163" s="1"/>
      <c r="G163" s="1"/>
      <c r="H163" s="1"/>
      <c r="I163" s="1"/>
    </row>
    <row r="164" spans="2:9" ht="12.75">
      <c r="B164" s="1"/>
      <c r="C164" s="1"/>
      <c r="D164" s="1"/>
      <c r="E164" s="1"/>
      <c r="F164" s="1"/>
      <c r="G164" s="1"/>
      <c r="H164" s="1"/>
      <c r="I164" s="1"/>
    </row>
    <row r="165" spans="2:9" ht="12.75">
      <c r="B165" s="1"/>
      <c r="C165" s="1"/>
      <c r="D165" s="1"/>
      <c r="E165" s="1"/>
      <c r="F165" s="1"/>
      <c r="G165" s="1"/>
      <c r="H165" s="1"/>
      <c r="I165" s="1"/>
    </row>
    <row r="166" spans="2:9" ht="12.75">
      <c r="B166" s="1"/>
      <c r="C166" s="1"/>
      <c r="D166" s="1"/>
      <c r="E166" s="1"/>
      <c r="F166" s="1"/>
      <c r="G166" s="1"/>
      <c r="H166" s="1"/>
      <c r="I166" s="1"/>
    </row>
    <row r="167" spans="2:9" ht="12.75">
      <c r="B167" s="1"/>
      <c r="C167" s="1"/>
      <c r="D167" s="1"/>
      <c r="E167" s="1"/>
      <c r="F167" s="1"/>
      <c r="G167" s="1"/>
      <c r="H167" s="1"/>
      <c r="I167" s="1"/>
    </row>
    <row r="168" spans="2:9" ht="12.75">
      <c r="B168" s="1"/>
      <c r="C168" s="1"/>
      <c r="D168" s="1"/>
      <c r="E168" s="1"/>
      <c r="F168" s="1"/>
      <c r="G168" s="1"/>
      <c r="H168" s="1"/>
      <c r="I168" s="1"/>
    </row>
    <row r="169" spans="2:9" ht="12.75">
      <c r="B169" s="1"/>
      <c r="C169" s="1"/>
      <c r="D169" s="1"/>
      <c r="E169" s="1"/>
      <c r="F169" s="1"/>
      <c r="G169" s="1"/>
      <c r="H169" s="1"/>
      <c r="I169" s="1"/>
    </row>
    <row r="170" spans="2:9" ht="12.75">
      <c r="B170" s="1"/>
      <c r="C170" s="1"/>
      <c r="D170" s="1"/>
      <c r="E170" s="1"/>
      <c r="F170" s="1"/>
      <c r="G170" s="1"/>
      <c r="H170" s="1"/>
      <c r="I170" s="1"/>
    </row>
    <row r="171" spans="2:9" ht="12.75">
      <c r="B171" s="1"/>
      <c r="C171" s="1"/>
      <c r="D171" s="1"/>
      <c r="E171" s="1"/>
      <c r="F171" s="1"/>
      <c r="G171" s="1"/>
      <c r="H171" s="1"/>
      <c r="I171" s="1"/>
    </row>
    <row r="172" spans="2:9" ht="12.75">
      <c r="B172" s="1"/>
      <c r="C172" s="1"/>
      <c r="D172" s="1"/>
      <c r="E172" s="1"/>
      <c r="F172" s="1"/>
      <c r="G172" s="1"/>
      <c r="H172" s="1"/>
      <c r="I172" s="1"/>
    </row>
    <row r="173" spans="2:9" ht="12.75">
      <c r="B173" s="1"/>
      <c r="C173" s="1"/>
      <c r="D173" s="1"/>
      <c r="E173" s="1"/>
      <c r="F173" s="1"/>
      <c r="G173" s="1"/>
      <c r="H173" s="1"/>
      <c r="I173" s="1"/>
    </row>
    <row r="174" spans="2:9" ht="12.75">
      <c r="B174" s="1"/>
      <c r="C174" s="1"/>
      <c r="D174" s="1"/>
      <c r="E174" s="1"/>
      <c r="F174" s="1"/>
      <c r="G174" s="1"/>
      <c r="H174" s="1"/>
      <c r="I174" s="1"/>
    </row>
    <row r="175" spans="2:9" ht="12.75">
      <c r="B175" s="1"/>
      <c r="C175" s="1"/>
      <c r="D175" s="1"/>
      <c r="E175" s="1"/>
      <c r="F175" s="1"/>
      <c r="G175" s="1"/>
      <c r="H175" s="1"/>
      <c r="I175" s="1"/>
    </row>
    <row r="176" spans="2:9" ht="12.75">
      <c r="B176" s="1"/>
      <c r="C176" s="1"/>
      <c r="D176" s="1"/>
      <c r="E176" s="1"/>
      <c r="F176" s="1"/>
      <c r="G176" s="1"/>
      <c r="H176" s="1"/>
      <c r="I176" s="1"/>
    </row>
    <row r="177" spans="2:9" ht="12.75">
      <c r="B177" s="1"/>
      <c r="C177" s="1"/>
      <c r="D177" s="1"/>
      <c r="E177" s="1"/>
      <c r="F177" s="1"/>
      <c r="G177" s="1"/>
      <c r="H177" s="1"/>
      <c r="I177" s="1"/>
    </row>
    <row r="178" spans="2:9" ht="12.75">
      <c r="B178" s="1"/>
      <c r="C178" s="1"/>
      <c r="D178" s="1"/>
      <c r="E178" s="1"/>
      <c r="F178" s="1"/>
      <c r="G178" s="1"/>
      <c r="H178" s="1"/>
      <c r="I178" s="1"/>
    </row>
    <row r="179" spans="2:9" ht="12.75">
      <c r="B179" s="1"/>
      <c r="C179" s="1"/>
      <c r="D179" s="1"/>
      <c r="E179" s="1"/>
      <c r="F179" s="1"/>
      <c r="G179" s="1"/>
      <c r="H179" s="1"/>
      <c r="I179" s="1"/>
    </row>
    <row r="180" spans="2:9" ht="12.75">
      <c r="B180" s="1"/>
      <c r="C180" s="1"/>
      <c r="D180" s="1"/>
      <c r="E180" s="1"/>
      <c r="F180" s="1"/>
      <c r="G180" s="1"/>
      <c r="H180" s="1"/>
      <c r="I180" s="1"/>
    </row>
    <row r="181" spans="2:9" ht="12.75">
      <c r="B181" s="1"/>
      <c r="C181" s="1"/>
      <c r="D181" s="1"/>
      <c r="E181" s="1"/>
      <c r="F181" s="1"/>
      <c r="G181" s="1"/>
      <c r="H181" s="1"/>
      <c r="I181" s="1"/>
    </row>
    <row r="182" spans="2:9" ht="12.75">
      <c r="B182" s="1"/>
      <c r="C182" s="1"/>
      <c r="D182" s="1"/>
      <c r="E182" s="1"/>
      <c r="F182" s="1"/>
      <c r="G182" s="1"/>
      <c r="H182" s="1"/>
      <c r="I182" s="1"/>
    </row>
    <row r="183" spans="2:9" ht="12.75">
      <c r="B183" s="1"/>
      <c r="C183" s="1"/>
      <c r="D183" s="1"/>
      <c r="E183" s="1"/>
      <c r="F183" s="1"/>
      <c r="G183" s="1"/>
      <c r="H183" s="1"/>
      <c r="I183" s="1"/>
    </row>
    <row r="184" spans="2:9" ht="12.75">
      <c r="B184" s="1"/>
      <c r="C184" s="1"/>
      <c r="D184" s="1"/>
      <c r="E184" s="1"/>
      <c r="F184" s="1"/>
      <c r="G184" s="1"/>
      <c r="H184" s="1"/>
      <c r="I184" s="1"/>
    </row>
    <row r="185" spans="2:9" ht="12.75">
      <c r="B185" s="1"/>
      <c r="C185" s="1"/>
      <c r="D185" s="1"/>
      <c r="E185" s="1"/>
      <c r="F185" s="1"/>
      <c r="G185" s="1"/>
      <c r="H185" s="1"/>
      <c r="I185" s="1"/>
    </row>
    <row r="186" spans="2:9" ht="12.75">
      <c r="B186" s="1"/>
      <c r="C186" s="1"/>
      <c r="D186" s="1"/>
      <c r="E186" s="1"/>
      <c r="F186" s="1"/>
      <c r="G186" s="1"/>
      <c r="H186" s="1"/>
      <c r="I186" s="1"/>
    </row>
    <row r="187" spans="2:9" ht="12.75">
      <c r="B187" s="1"/>
      <c r="C187" s="1"/>
      <c r="D187" s="1"/>
      <c r="E187" s="1"/>
      <c r="F187" s="1"/>
      <c r="G187" s="1"/>
      <c r="H187" s="1"/>
      <c r="I187" s="1"/>
    </row>
    <row r="188" spans="2:9" ht="12.75">
      <c r="B188" s="1"/>
      <c r="C188" s="1"/>
      <c r="D188" s="1"/>
      <c r="E188" s="1"/>
      <c r="F188" s="1"/>
      <c r="G188" s="1"/>
      <c r="H188" s="1"/>
      <c r="I188" s="1"/>
    </row>
    <row r="189" spans="2:9" ht="12.75">
      <c r="B189" s="1"/>
      <c r="C189" s="1"/>
      <c r="D189" s="1"/>
      <c r="E189" s="1"/>
      <c r="F189" s="1"/>
      <c r="G189" s="1"/>
      <c r="H189" s="1"/>
      <c r="I189" s="1"/>
    </row>
    <row r="190" spans="2:9" ht="12.75">
      <c r="B190" s="1"/>
      <c r="C190" s="1"/>
      <c r="D190" s="1"/>
      <c r="E190" s="1"/>
      <c r="F190" s="1"/>
      <c r="G190" s="1"/>
      <c r="H190" s="1"/>
      <c r="I190" s="1"/>
    </row>
    <row r="191" spans="2:9" ht="12.75">
      <c r="B191" s="1"/>
      <c r="C191" s="1"/>
      <c r="D191" s="1"/>
      <c r="E191" s="1"/>
      <c r="F191" s="1"/>
      <c r="G191" s="1"/>
      <c r="H191" s="1"/>
      <c r="I191" s="1"/>
    </row>
    <row r="192" spans="2:9" ht="12.75">
      <c r="B192" s="1"/>
      <c r="C192" s="1"/>
      <c r="D192" s="1"/>
      <c r="E192" s="1"/>
      <c r="F192" s="1"/>
      <c r="G192" s="1"/>
      <c r="H192" s="1"/>
      <c r="I192" s="1"/>
    </row>
    <row r="193" spans="2:9" ht="12.75">
      <c r="B193" s="1"/>
      <c r="C193" s="1"/>
      <c r="D193" s="1"/>
      <c r="E193" s="1"/>
      <c r="F193" s="1"/>
      <c r="G193" s="1"/>
      <c r="H193" s="1"/>
      <c r="I193" s="1"/>
    </row>
    <row r="194" spans="2:9" ht="12.75">
      <c r="B194" s="1"/>
      <c r="C194" s="1"/>
      <c r="D194" s="1"/>
      <c r="E194" s="1"/>
      <c r="F194" s="1"/>
      <c r="G194" s="1"/>
      <c r="H194" s="1"/>
      <c r="I194" s="1"/>
    </row>
    <row r="195" spans="2:9" ht="12.75">
      <c r="B195" s="1"/>
      <c r="C195" s="1"/>
      <c r="D195" s="1"/>
      <c r="E195" s="1"/>
      <c r="F195" s="1"/>
      <c r="G195" s="1"/>
      <c r="H195" s="1"/>
      <c r="I195" s="1"/>
    </row>
    <row r="196" spans="2:9" ht="12.75">
      <c r="B196" s="1"/>
      <c r="C196" s="1"/>
      <c r="D196" s="1"/>
      <c r="E196" s="1"/>
      <c r="F196" s="1"/>
      <c r="G196" s="1"/>
      <c r="H196" s="1"/>
      <c r="I196" s="1"/>
    </row>
    <row r="197" spans="2:9" ht="12.75">
      <c r="B197" s="1"/>
      <c r="C197" s="1"/>
      <c r="D197" s="1"/>
      <c r="E197" s="1"/>
      <c r="F197" s="1"/>
      <c r="G197" s="1"/>
      <c r="H197" s="1"/>
      <c r="I197" s="1"/>
    </row>
  </sheetData>
  <sheetProtection/>
  <mergeCells count="6">
    <mergeCell ref="E22:F22"/>
    <mergeCell ref="F2:G2"/>
    <mergeCell ref="F5:G5"/>
    <mergeCell ref="F6:G6"/>
    <mergeCell ref="B21:I21"/>
    <mergeCell ref="B19:I19"/>
  </mergeCells>
  <printOptions/>
  <pageMargins left="0.7" right="0.7" top="0.75" bottom="0.75" header="0.3" footer="0.3"/>
  <pageSetup fitToWidth="0" fitToHeight="1" horizontalDpi="600" verticalDpi="600" orientation="portrait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64"/>
  <sheetViews>
    <sheetView zoomScalePageLayoutView="0" workbookViewId="0" topLeftCell="A1">
      <selection activeCell="A1" sqref="A1:E45"/>
    </sheetView>
  </sheetViews>
  <sheetFormatPr defaultColWidth="9.140625" defaultRowHeight="12.75"/>
  <cols>
    <col min="1" max="1" width="2.140625" style="0" customWidth="1"/>
    <col min="2" max="2" width="2.57421875" style="0" customWidth="1"/>
    <col min="3" max="3" width="6.8515625" style="0" customWidth="1"/>
    <col min="4" max="4" width="44.8515625" style="0" customWidth="1"/>
    <col min="5" max="5" width="25.421875" style="0" customWidth="1"/>
    <col min="7" max="7" width="16.00390625" style="89" bestFit="1" customWidth="1"/>
    <col min="9" max="9" width="16.00390625" style="0" bestFit="1" customWidth="1"/>
    <col min="10" max="10" width="13.7109375" style="0" customWidth="1"/>
    <col min="11" max="11" width="22.421875" style="0" customWidth="1"/>
    <col min="12" max="12" width="21.421875" style="0" customWidth="1"/>
    <col min="13" max="13" width="29.421875" style="0" customWidth="1"/>
    <col min="14" max="14" width="19.8515625" style="0" customWidth="1"/>
    <col min="15" max="15" width="16.00390625" style="0" customWidth="1"/>
    <col min="16" max="16" width="12.421875" style="0" customWidth="1"/>
  </cols>
  <sheetData>
    <row r="1" ht="12.75">
      <c r="A1" t="s">
        <v>765</v>
      </c>
    </row>
    <row r="2" ht="18.75">
      <c r="D2" s="247" t="s">
        <v>777</v>
      </c>
    </row>
    <row r="3" ht="13.5" thickBot="1"/>
    <row r="4" spans="3:5" ht="24" customHeight="1" thickTop="1">
      <c r="C4" s="248" t="s">
        <v>1</v>
      </c>
      <c r="D4" s="249" t="s">
        <v>749</v>
      </c>
      <c r="E4" s="250" t="s">
        <v>750</v>
      </c>
    </row>
    <row r="5" spans="3:5" ht="18" customHeight="1">
      <c r="C5" s="251">
        <v>1</v>
      </c>
      <c r="D5" s="252" t="s">
        <v>751</v>
      </c>
      <c r="E5" s="253">
        <f>SUM(E6:E10)</f>
        <v>29289579</v>
      </c>
    </row>
    <row r="6" spans="3:9" ht="18" customHeight="1">
      <c r="C6" s="254">
        <v>421</v>
      </c>
      <c r="D6" s="255" t="s">
        <v>752</v>
      </c>
      <c r="E6" s="256">
        <v>19920637</v>
      </c>
      <c r="I6" s="257"/>
    </row>
    <row r="7" spans="3:9" ht="18" customHeight="1">
      <c r="C7" s="254">
        <v>435</v>
      </c>
      <c r="D7" s="255" t="s">
        <v>16</v>
      </c>
      <c r="E7" s="256">
        <v>4583236</v>
      </c>
      <c r="I7" s="257"/>
    </row>
    <row r="8" spans="3:9" ht="18" customHeight="1">
      <c r="C8" s="254">
        <v>436</v>
      </c>
      <c r="D8" s="255" t="s">
        <v>212</v>
      </c>
      <c r="E8" s="256">
        <v>885318</v>
      </c>
      <c r="I8" s="257"/>
    </row>
    <row r="9" spans="3:9" ht="18" customHeight="1">
      <c r="C9" s="254">
        <v>438</v>
      </c>
      <c r="D9" s="255" t="s">
        <v>753</v>
      </c>
      <c r="E9" s="256">
        <v>508256</v>
      </c>
      <c r="I9" s="257"/>
    </row>
    <row r="10" spans="3:9" ht="18" customHeight="1">
      <c r="C10" s="254">
        <v>431</v>
      </c>
      <c r="D10" s="255" t="s">
        <v>754</v>
      </c>
      <c r="E10" s="256">
        <v>3392132</v>
      </c>
      <c r="I10" s="257"/>
    </row>
    <row r="11" spans="3:10" ht="18" customHeight="1">
      <c r="C11" s="251">
        <v>2</v>
      </c>
      <c r="D11" s="252" t="s">
        <v>755</v>
      </c>
      <c r="E11" s="253">
        <f>SUM(E12:E15)</f>
        <v>0</v>
      </c>
      <c r="I11" s="258"/>
      <c r="J11" s="259"/>
    </row>
    <row r="12" spans="3:5" ht="18" customHeight="1">
      <c r="C12" s="254" t="s">
        <v>756</v>
      </c>
      <c r="D12" s="255"/>
      <c r="E12" s="256"/>
    </row>
    <row r="13" spans="3:5" ht="18" customHeight="1">
      <c r="C13" s="254"/>
      <c r="D13" s="255"/>
      <c r="E13" s="256"/>
    </row>
    <row r="14" spans="3:5" ht="18" customHeight="1">
      <c r="C14" s="254"/>
      <c r="D14" s="255"/>
      <c r="E14" s="256"/>
    </row>
    <row r="15" spans="3:5" ht="18" customHeight="1">
      <c r="C15" s="254"/>
      <c r="D15" s="255"/>
      <c r="E15" s="256"/>
    </row>
    <row r="16" spans="3:5" ht="21" customHeight="1" thickBot="1">
      <c r="C16" s="260"/>
      <c r="D16" s="261" t="s">
        <v>757</v>
      </c>
      <c r="E16" s="262">
        <f>E5+E11</f>
        <v>29289579</v>
      </c>
    </row>
    <row r="17" ht="13.5" thickTop="1"/>
    <row r="19" ht="15.75">
      <c r="D19" s="118" t="s">
        <v>793</v>
      </c>
    </row>
    <row r="20" ht="15.75">
      <c r="D20" s="118" t="s">
        <v>733</v>
      </c>
    </row>
    <row r="25" ht="18.75">
      <c r="D25" s="247" t="s">
        <v>778</v>
      </c>
    </row>
    <row r="26" ht="13.5" thickBot="1"/>
    <row r="27" spans="3:5" ht="26.25" customHeight="1" thickTop="1">
      <c r="C27" s="248" t="s">
        <v>1</v>
      </c>
      <c r="D27" s="249" t="s">
        <v>749</v>
      </c>
      <c r="E27" s="250" t="s">
        <v>750</v>
      </c>
    </row>
    <row r="28" spans="3:5" ht="18.75" customHeight="1">
      <c r="C28" s="251">
        <v>1</v>
      </c>
      <c r="D28" s="252" t="s">
        <v>751</v>
      </c>
      <c r="E28" s="253">
        <f>SUM(E29:E33)</f>
        <v>29289579</v>
      </c>
    </row>
    <row r="29" spans="3:5" ht="18.75" customHeight="1">
      <c r="C29" s="254">
        <v>421</v>
      </c>
      <c r="D29" s="255" t="s">
        <v>752</v>
      </c>
      <c r="E29" s="256">
        <f>E6</f>
        <v>19920637</v>
      </c>
    </row>
    <row r="30" spans="3:5" ht="18.75" customHeight="1">
      <c r="C30" s="254">
        <v>435</v>
      </c>
      <c r="D30" s="255" t="s">
        <v>16</v>
      </c>
      <c r="E30" s="256">
        <f>E7</f>
        <v>4583236</v>
      </c>
    </row>
    <row r="31" spans="3:5" ht="18.75" customHeight="1">
      <c r="C31" s="254">
        <v>436</v>
      </c>
      <c r="D31" s="255" t="s">
        <v>212</v>
      </c>
      <c r="E31" s="256">
        <f>E8</f>
        <v>885318</v>
      </c>
    </row>
    <row r="32" spans="3:7" ht="18.75" customHeight="1">
      <c r="C32" s="254">
        <v>438</v>
      </c>
      <c r="D32" s="255" t="s">
        <v>753</v>
      </c>
      <c r="E32" s="256">
        <f>E9</f>
        <v>508256</v>
      </c>
      <c r="G32" s="369"/>
    </row>
    <row r="33" spans="3:9" ht="18.75" customHeight="1">
      <c r="C33" s="254">
        <v>431</v>
      </c>
      <c r="D33" s="255" t="s">
        <v>754</v>
      </c>
      <c r="E33" s="256">
        <f>E10</f>
        <v>3392132</v>
      </c>
      <c r="I33" s="286"/>
    </row>
    <row r="34" spans="3:7" ht="18.75" customHeight="1">
      <c r="C34" s="251">
        <v>2</v>
      </c>
      <c r="D34" s="252" t="s">
        <v>755</v>
      </c>
      <c r="E34" s="253">
        <f>SUM(E35:E37)</f>
        <v>0</v>
      </c>
      <c r="G34" s="370"/>
    </row>
    <row r="35" spans="3:5" ht="18.75" customHeight="1">
      <c r="C35" s="254" t="s">
        <v>756</v>
      </c>
      <c r="D35" s="255"/>
      <c r="E35" s="256">
        <f>E12</f>
        <v>0</v>
      </c>
    </row>
    <row r="36" spans="3:5" ht="18.75" customHeight="1">
      <c r="C36" s="254" t="s">
        <v>756</v>
      </c>
      <c r="D36" s="255"/>
      <c r="E36" s="256">
        <f>E13</f>
        <v>0</v>
      </c>
    </row>
    <row r="37" spans="3:5" ht="18.75" customHeight="1">
      <c r="C37" s="254" t="s">
        <v>756</v>
      </c>
      <c r="D37" s="255"/>
      <c r="E37" s="256">
        <f>E14</f>
        <v>0</v>
      </c>
    </row>
    <row r="38" spans="3:17" ht="18.75" customHeight="1">
      <c r="C38" s="251">
        <v>3</v>
      </c>
      <c r="D38" s="252" t="s">
        <v>758</v>
      </c>
      <c r="E38" s="253">
        <f>G48</f>
        <v>57893793</v>
      </c>
      <c r="G38" s="371">
        <f>'F1''Pozicioni Financiar'!E13</f>
        <v>6067367</v>
      </c>
      <c r="H38" s="406" t="s">
        <v>782</v>
      </c>
      <c r="I38" s="161"/>
      <c r="K38" s="74"/>
      <c r="L38" s="74"/>
      <c r="M38" s="74"/>
      <c r="N38" s="74"/>
      <c r="O38" s="74"/>
      <c r="P38" s="74"/>
      <c r="Q38" s="74"/>
    </row>
    <row r="39" spans="3:17" ht="18.75" customHeight="1">
      <c r="C39" s="251"/>
      <c r="D39" s="252"/>
      <c r="E39" s="253"/>
      <c r="G39" s="371"/>
      <c r="H39" s="372"/>
      <c r="I39" s="161"/>
      <c r="K39" s="74"/>
      <c r="L39" s="74"/>
      <c r="M39" s="408"/>
      <c r="N39" s="408"/>
      <c r="O39" s="74"/>
      <c r="P39" s="74"/>
      <c r="Q39" s="74"/>
    </row>
    <row r="40" spans="3:17" ht="18.75" customHeight="1">
      <c r="C40" s="251">
        <v>4</v>
      </c>
      <c r="D40" s="252" t="s">
        <v>759</v>
      </c>
      <c r="E40" s="253">
        <v>0</v>
      </c>
      <c r="G40" s="373">
        <v>-15928610</v>
      </c>
      <c r="H40" s="402" t="s">
        <v>784</v>
      </c>
      <c r="I40" s="161"/>
      <c r="K40" s="74"/>
      <c r="L40" s="409"/>
      <c r="M40" s="74"/>
      <c r="N40" s="74"/>
      <c r="O40" s="74"/>
      <c r="P40" s="74"/>
      <c r="Q40" s="74"/>
    </row>
    <row r="41" spans="3:17" ht="18.75" customHeight="1">
      <c r="C41" s="403"/>
      <c r="D41" s="404"/>
      <c r="E41" s="405"/>
      <c r="G41" s="373">
        <v>37424639</v>
      </c>
      <c r="H41" s="402" t="s">
        <v>781</v>
      </c>
      <c r="I41" s="161"/>
      <c r="K41" s="74"/>
      <c r="L41" s="74"/>
      <c r="M41" s="74"/>
      <c r="N41" s="74"/>
      <c r="O41" s="74"/>
      <c r="P41" s="74"/>
      <c r="Q41" s="74"/>
    </row>
    <row r="42" spans="3:17" ht="18.75" customHeight="1">
      <c r="C42" s="403"/>
      <c r="D42" s="404"/>
      <c r="E42" s="405"/>
      <c r="G42" s="374">
        <v>29227535</v>
      </c>
      <c r="H42" s="402" t="s">
        <v>781</v>
      </c>
      <c r="I42" s="161"/>
      <c r="K42" s="74"/>
      <c r="L42" s="74"/>
      <c r="M42" s="74"/>
      <c r="N42" s="74"/>
      <c r="O42" s="74"/>
      <c r="P42" s="74"/>
      <c r="Q42" s="74"/>
    </row>
    <row r="43" spans="3:17" ht="18.75" customHeight="1" thickBot="1">
      <c r="C43" s="260"/>
      <c r="D43" s="261" t="s">
        <v>757</v>
      </c>
      <c r="E43" s="263">
        <f>E28+E34+E38+E40</f>
        <v>87183372</v>
      </c>
      <c r="G43" s="374">
        <v>932040</v>
      </c>
      <c r="H43" s="402" t="s">
        <v>785</v>
      </c>
      <c r="I43" s="161"/>
      <c r="K43" s="409"/>
      <c r="L43" s="410"/>
      <c r="M43" s="409"/>
      <c r="N43" s="409"/>
      <c r="O43" s="409"/>
      <c r="P43" s="409"/>
      <c r="Q43" s="74"/>
    </row>
    <row r="44" spans="7:17" ht="33.75" customHeight="1" thickTop="1">
      <c r="G44" s="375">
        <v>-28800</v>
      </c>
      <c r="H44" s="402" t="s">
        <v>779</v>
      </c>
      <c r="I44" s="161"/>
      <c r="K44" s="408"/>
      <c r="L44" s="74"/>
      <c r="M44" s="74"/>
      <c r="N44" s="74"/>
      <c r="O44" s="74"/>
      <c r="P44" s="74"/>
      <c r="Q44" s="74"/>
    </row>
    <row r="45" spans="7:17" ht="13.5" thickTop="1">
      <c r="G45" s="373">
        <v>199622</v>
      </c>
      <c r="H45" s="402" t="s">
        <v>780</v>
      </c>
      <c r="I45" s="161"/>
      <c r="K45" s="408"/>
      <c r="L45" s="74"/>
      <c r="M45" s="74"/>
      <c r="N45" s="74"/>
      <c r="O45" s="74"/>
      <c r="P45" s="74"/>
      <c r="Q45" s="74"/>
    </row>
    <row r="46" spans="7:17" ht="12.75">
      <c r="G46" s="375"/>
      <c r="H46" s="161"/>
      <c r="I46" s="161"/>
      <c r="K46" s="408"/>
      <c r="L46" s="74"/>
      <c r="M46" s="74"/>
      <c r="N46" s="74"/>
      <c r="O46" s="74"/>
      <c r="P46" s="74"/>
      <c r="Q46" s="74"/>
    </row>
    <row r="47" spans="7:17" ht="12.75">
      <c r="G47" s="375"/>
      <c r="H47" s="161"/>
      <c r="I47" s="161"/>
      <c r="K47" s="408"/>
      <c r="L47" s="74"/>
      <c r="M47" s="411"/>
      <c r="N47" s="74"/>
      <c r="O47" s="74"/>
      <c r="P47" s="74"/>
      <c r="Q47" s="74"/>
    </row>
    <row r="48" spans="7:17" ht="12.75">
      <c r="G48" s="376">
        <f>SUM(G38:G47)</f>
        <v>57893793</v>
      </c>
      <c r="H48" s="377" t="s">
        <v>786</v>
      </c>
      <c r="I48" s="377"/>
      <c r="K48" s="74"/>
      <c r="L48" s="74"/>
      <c r="M48" s="74"/>
      <c r="N48" s="74"/>
      <c r="O48" s="74"/>
      <c r="P48" s="74"/>
      <c r="Q48" s="74"/>
    </row>
    <row r="49" spans="7:17" ht="12.75">
      <c r="G49" s="375"/>
      <c r="H49" s="161"/>
      <c r="I49" s="161"/>
      <c r="K49" s="74"/>
      <c r="L49" s="74"/>
      <c r="M49" s="74"/>
      <c r="N49" s="74"/>
      <c r="O49" s="74"/>
      <c r="P49" s="74"/>
      <c r="Q49" s="74"/>
    </row>
    <row r="50" spans="5:17" ht="12.75">
      <c r="E50" s="286">
        <f>E38+E40</f>
        <v>57893793</v>
      </c>
      <c r="K50" s="74"/>
      <c r="L50" s="74"/>
      <c r="M50" s="74"/>
      <c r="N50" s="74"/>
      <c r="O50" s="74"/>
      <c r="P50" s="74"/>
      <c r="Q50" s="74"/>
    </row>
    <row r="51" spans="5:17" ht="12.75">
      <c r="E51" s="286">
        <v>0</v>
      </c>
      <c r="K51" s="74"/>
      <c r="L51" s="74"/>
      <c r="M51" s="74"/>
      <c r="N51" s="74"/>
      <c r="O51" s="74"/>
      <c r="P51" s="74"/>
      <c r="Q51" s="74"/>
    </row>
    <row r="52" spans="11:17" ht="12.75">
      <c r="K52" s="74"/>
      <c r="L52" s="74"/>
      <c r="M52" s="74"/>
      <c r="N52" s="74"/>
      <c r="O52" s="74"/>
      <c r="P52" s="74"/>
      <c r="Q52" s="74"/>
    </row>
    <row r="53" spans="11:17" ht="12.75">
      <c r="K53" s="74"/>
      <c r="L53" s="74"/>
      <c r="M53" s="74"/>
      <c r="N53" s="74"/>
      <c r="O53" s="74"/>
      <c r="P53" s="74"/>
      <c r="Q53" s="74"/>
    </row>
    <row r="54" spans="11:17" ht="12.75">
      <c r="K54" s="74"/>
      <c r="L54" s="74"/>
      <c r="M54" s="74"/>
      <c r="N54" s="74"/>
      <c r="O54" s="74"/>
      <c r="P54" s="74"/>
      <c r="Q54" s="74"/>
    </row>
    <row r="55" spans="11:17" ht="12.75">
      <c r="K55" s="74"/>
      <c r="L55" s="74"/>
      <c r="M55" s="74"/>
      <c r="N55" s="74"/>
      <c r="O55" s="74"/>
      <c r="P55" s="74"/>
      <c r="Q55" s="74"/>
    </row>
    <row r="56" spans="11:17" ht="12.75">
      <c r="K56" s="74"/>
      <c r="L56" s="74"/>
      <c r="M56" s="74"/>
      <c r="N56" s="74"/>
      <c r="O56" s="74"/>
      <c r="P56" s="74"/>
      <c r="Q56" s="74"/>
    </row>
    <row r="57" spans="11:17" ht="12.75">
      <c r="K57" s="74"/>
      <c r="L57" s="74"/>
      <c r="M57" s="74"/>
      <c r="N57" s="74"/>
      <c r="O57" s="74"/>
      <c r="P57" s="74"/>
      <c r="Q57" s="74"/>
    </row>
    <row r="58" spans="11:17" ht="12.75">
      <c r="K58" s="74"/>
      <c r="L58" s="74"/>
      <c r="M58" s="74"/>
      <c r="N58" s="408"/>
      <c r="O58" s="74"/>
      <c r="P58" s="74"/>
      <c r="Q58" s="74"/>
    </row>
    <row r="59" spans="11:17" ht="12.75">
      <c r="K59" s="408"/>
      <c r="L59" s="74"/>
      <c r="M59" s="74"/>
      <c r="N59" s="408"/>
      <c r="O59" s="74"/>
      <c r="P59" s="74"/>
      <c r="Q59" s="74"/>
    </row>
    <row r="60" spans="11:17" ht="12.75">
      <c r="K60" s="74"/>
      <c r="L60" s="74"/>
      <c r="M60" s="74"/>
      <c r="N60" s="74"/>
      <c r="O60" s="74"/>
      <c r="P60" s="74"/>
      <c r="Q60" s="74"/>
    </row>
    <row r="64" spans="11:13" ht="12.75">
      <c r="K64" s="407" t="s">
        <v>783</v>
      </c>
      <c r="L64" s="407"/>
      <c r="M64" s="8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3"/>
  <sheetViews>
    <sheetView zoomScalePageLayoutView="0" workbookViewId="0" topLeftCell="A1">
      <pane xSplit="3" ySplit="7" topLeftCell="D10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68" sqref="F68:G87"/>
    </sheetView>
  </sheetViews>
  <sheetFormatPr defaultColWidth="9.140625" defaultRowHeight="12.75"/>
  <cols>
    <col min="1" max="1" width="6.28125" style="128" customWidth="1"/>
    <col min="2" max="2" width="16.00390625" style="128" customWidth="1"/>
    <col min="3" max="3" width="41.28125" style="128" customWidth="1"/>
    <col min="4" max="4" width="18.28125" style="2" customWidth="1"/>
    <col min="5" max="5" width="16.7109375" style="2" customWidth="1"/>
    <col min="6" max="6" width="13.8515625" style="5" customWidth="1"/>
    <col min="7" max="7" width="10.8515625" style="5" customWidth="1"/>
    <col min="8" max="8" width="12.140625" style="5" customWidth="1"/>
    <col min="9" max="9" width="9.140625" style="2" customWidth="1"/>
    <col min="10" max="10" width="16.57421875" style="2" customWidth="1"/>
    <col min="11" max="11" width="12.140625" style="2" customWidth="1"/>
    <col min="12" max="13" width="9.140625" style="2" customWidth="1"/>
    <col min="14" max="14" width="36.421875" style="2" customWidth="1"/>
    <col min="15" max="15" width="17.00390625" style="2" bestFit="1" customWidth="1"/>
    <col min="16" max="16" width="22.28125" style="2" customWidth="1"/>
    <col min="17" max="16384" width="9.140625" style="2" customWidth="1"/>
  </cols>
  <sheetData>
    <row r="1" spans="1:8" s="12" customFormat="1" ht="16.5" customHeight="1">
      <c r="A1" s="440" t="s">
        <v>634</v>
      </c>
      <c r="B1" s="441"/>
      <c r="C1" s="431" t="s">
        <v>789</v>
      </c>
      <c r="D1" s="431"/>
      <c r="E1" s="91" t="s">
        <v>636</v>
      </c>
      <c r="F1" s="125"/>
      <c r="G1" s="125"/>
      <c r="H1" s="125"/>
    </row>
    <row r="2" spans="1:5" ht="15">
      <c r="A2" s="8"/>
      <c r="C2" s="12" t="s">
        <v>189</v>
      </c>
      <c r="D2" s="125" t="s">
        <v>770</v>
      </c>
      <c r="E2" s="91"/>
    </row>
    <row r="3" spans="1:5" ht="15">
      <c r="A3" s="8"/>
      <c r="C3" s="12"/>
      <c r="D3" s="125"/>
      <c r="E3" s="91"/>
    </row>
    <row r="4" spans="1:5" ht="12.75" customHeight="1">
      <c r="A4" s="6"/>
      <c r="D4" s="435" t="s">
        <v>114</v>
      </c>
      <c r="E4" s="435"/>
    </row>
    <row r="5" spans="1:5" ht="16.5" customHeight="1">
      <c r="A5" s="133" t="s">
        <v>68</v>
      </c>
      <c r="B5" s="136"/>
      <c r="C5" s="136"/>
      <c r="D5" s="38" t="s">
        <v>65</v>
      </c>
      <c r="E5" s="38" t="s">
        <v>65</v>
      </c>
    </row>
    <row r="6" spans="1:5" ht="12.75" customHeight="1">
      <c r="A6" s="134" t="s">
        <v>113</v>
      </c>
      <c r="B6" s="93" t="s">
        <v>190</v>
      </c>
      <c r="C6" s="93" t="s">
        <v>5</v>
      </c>
      <c r="D6" s="137" t="s">
        <v>64</v>
      </c>
      <c r="E6" s="137" t="s">
        <v>67</v>
      </c>
    </row>
    <row r="7" spans="1:14" ht="15" customHeight="1">
      <c r="A7" s="135"/>
      <c r="B7" s="139" t="s">
        <v>191</v>
      </c>
      <c r="C7" s="95"/>
      <c r="D7" s="138" t="s">
        <v>66</v>
      </c>
      <c r="E7" s="138"/>
      <c r="M7" s="307"/>
      <c r="N7" s="307"/>
    </row>
    <row r="8" spans="1:14" s="12" customFormat="1" ht="18.75" customHeight="1">
      <c r="A8" s="56">
        <v>1</v>
      </c>
      <c r="B8" s="54" t="s">
        <v>62</v>
      </c>
      <c r="C8" s="55" t="s">
        <v>192</v>
      </c>
      <c r="D8" s="132">
        <f>SUM(D9+D49)</f>
        <v>226988622.35</v>
      </c>
      <c r="E8" s="132">
        <f>SUM(E9+E49)</f>
        <v>151123651</v>
      </c>
      <c r="F8" s="125"/>
      <c r="G8" s="125"/>
      <c r="H8" s="125"/>
      <c r="K8" s="125"/>
      <c r="M8" s="525"/>
      <c r="N8" s="525"/>
    </row>
    <row r="9" spans="1:14" ht="13.5" customHeight="1">
      <c r="A9" s="16">
        <v>2</v>
      </c>
      <c r="B9" s="56"/>
      <c r="C9" s="55" t="s">
        <v>193</v>
      </c>
      <c r="D9" s="132">
        <f>SUM(D10+D18+D28+D43)</f>
        <v>90349022.35</v>
      </c>
      <c r="E9" s="132">
        <f>SUM(E10+E18+E28+E43)</f>
        <v>21154706</v>
      </c>
      <c r="M9" s="307"/>
      <c r="N9" s="334"/>
    </row>
    <row r="10" spans="1:14" ht="12.75">
      <c r="A10" s="16">
        <v>3</v>
      </c>
      <c r="B10" s="129"/>
      <c r="C10" s="55" t="s">
        <v>194</v>
      </c>
      <c r="D10" s="132">
        <f>SUM(D11:D17)</f>
        <v>58043793</v>
      </c>
      <c r="E10" s="132">
        <f>SUM(E11:E17)</f>
        <v>6352367</v>
      </c>
      <c r="M10" s="307"/>
      <c r="N10" s="334"/>
    </row>
    <row r="11" spans="1:14" ht="12.75">
      <c r="A11" s="16">
        <v>4</v>
      </c>
      <c r="B11" s="56">
        <v>531</v>
      </c>
      <c r="C11" s="130" t="s">
        <v>195</v>
      </c>
      <c r="D11" s="31"/>
      <c r="E11" s="31"/>
      <c r="M11" s="307"/>
      <c r="N11" s="334"/>
    </row>
    <row r="12" spans="1:15" ht="12.75">
      <c r="A12" s="16">
        <v>5</v>
      </c>
      <c r="B12" s="56" t="s">
        <v>197</v>
      </c>
      <c r="C12" s="130" t="s">
        <v>196</v>
      </c>
      <c r="D12" s="31"/>
      <c r="E12" s="31"/>
      <c r="M12" s="307"/>
      <c r="N12" s="334"/>
      <c r="O12" s="412"/>
    </row>
    <row r="13" spans="1:14" ht="12.75">
      <c r="A13" s="16">
        <v>6</v>
      </c>
      <c r="B13" s="56">
        <v>520</v>
      </c>
      <c r="C13" s="57" t="s">
        <v>198</v>
      </c>
      <c r="D13" s="306">
        <v>57922593</v>
      </c>
      <c r="E13" s="306">
        <v>6067367</v>
      </c>
      <c r="I13" s="287"/>
      <c r="J13" s="5"/>
      <c r="M13" s="333"/>
      <c r="N13" s="334"/>
    </row>
    <row r="14" spans="1:15" ht="12.75">
      <c r="A14" s="16">
        <v>7</v>
      </c>
      <c r="B14" s="56">
        <v>50</v>
      </c>
      <c r="C14" s="57" t="s">
        <v>199</v>
      </c>
      <c r="D14" s="306"/>
      <c r="E14" s="306"/>
      <c r="M14" s="307"/>
      <c r="N14" s="334"/>
      <c r="O14" s="412"/>
    </row>
    <row r="15" spans="1:14" ht="12.75">
      <c r="A15" s="16">
        <v>8</v>
      </c>
      <c r="B15" s="56">
        <v>532</v>
      </c>
      <c r="C15" s="57" t="s">
        <v>60</v>
      </c>
      <c r="D15" s="306">
        <v>121200</v>
      </c>
      <c r="E15" s="306">
        <v>285000</v>
      </c>
      <c r="M15" s="333"/>
      <c r="N15" s="526"/>
    </row>
    <row r="16" spans="1:14" ht="12.75">
      <c r="A16" s="16">
        <v>9</v>
      </c>
      <c r="B16" s="56">
        <v>54</v>
      </c>
      <c r="C16" s="57" t="s">
        <v>3</v>
      </c>
      <c r="D16" s="31"/>
      <c r="E16" s="31"/>
      <c r="J16" s="5"/>
      <c r="K16" s="5"/>
      <c r="M16" s="307"/>
      <c r="N16" s="526"/>
    </row>
    <row r="17" spans="1:14" ht="12.75">
      <c r="A17" s="16">
        <v>10</v>
      </c>
      <c r="B17" s="56">
        <v>59</v>
      </c>
      <c r="C17" s="57" t="s">
        <v>200</v>
      </c>
      <c r="D17" s="31"/>
      <c r="E17" s="31"/>
      <c r="M17" s="333"/>
      <c r="N17" s="526"/>
    </row>
    <row r="18" spans="1:14" ht="12.75">
      <c r="A18" s="16">
        <v>11</v>
      </c>
      <c r="B18" s="56"/>
      <c r="C18" s="55" t="s">
        <v>201</v>
      </c>
      <c r="D18" s="132">
        <f>SUM(D19:D27)</f>
        <v>3015650.35</v>
      </c>
      <c r="E18" s="132">
        <f>SUM(E19:E27)</f>
        <v>3110439</v>
      </c>
      <c r="F18" s="227">
        <f>E18-D18</f>
        <v>94788.6499999999</v>
      </c>
      <c r="G18" s="229" t="s">
        <v>714</v>
      </c>
      <c r="H18" s="228"/>
      <c r="M18" s="307"/>
      <c r="N18" s="334"/>
    </row>
    <row r="19" spans="1:14" ht="12.75">
      <c r="A19" s="16">
        <v>12</v>
      </c>
      <c r="B19" s="56">
        <v>31</v>
      </c>
      <c r="C19" s="57" t="s">
        <v>73</v>
      </c>
      <c r="D19" s="31">
        <v>2116821.35</v>
      </c>
      <c r="E19" s="31">
        <v>1754644</v>
      </c>
      <c r="G19" s="442" t="s">
        <v>715</v>
      </c>
      <c r="H19" s="443"/>
      <c r="M19" s="307"/>
      <c r="N19" s="526"/>
    </row>
    <row r="20" spans="1:14" ht="12.75">
      <c r="A20" s="16">
        <v>13</v>
      </c>
      <c r="B20" s="56">
        <v>32</v>
      </c>
      <c r="C20" s="57" t="s">
        <v>202</v>
      </c>
      <c r="D20" s="31">
        <v>898829</v>
      </c>
      <c r="E20" s="31">
        <v>1355795</v>
      </c>
      <c r="M20" s="307"/>
      <c r="N20" s="334"/>
    </row>
    <row r="21" spans="1:14" ht="12.75">
      <c r="A21" s="16">
        <v>14</v>
      </c>
      <c r="B21" s="56">
        <v>33</v>
      </c>
      <c r="C21" s="57" t="s">
        <v>203</v>
      </c>
      <c r="D21" s="31"/>
      <c r="E21" s="31"/>
      <c r="M21" s="307"/>
      <c r="N21" s="526"/>
    </row>
    <row r="22" spans="1:14" ht="12.75">
      <c r="A22" s="16">
        <v>15</v>
      </c>
      <c r="B22" s="56">
        <v>34</v>
      </c>
      <c r="C22" s="57" t="s">
        <v>109</v>
      </c>
      <c r="D22" s="31"/>
      <c r="E22" s="31"/>
      <c r="M22" s="307"/>
      <c r="N22" s="334"/>
    </row>
    <row r="23" spans="1:14" ht="12.75">
      <c r="A23" s="16">
        <v>16</v>
      </c>
      <c r="B23" s="56">
        <v>35</v>
      </c>
      <c r="C23" s="57" t="s">
        <v>58</v>
      </c>
      <c r="D23" s="31"/>
      <c r="E23" s="31"/>
      <c r="M23" s="307"/>
      <c r="N23" s="526"/>
    </row>
    <row r="24" spans="1:14" ht="12.75">
      <c r="A24" s="16">
        <v>17</v>
      </c>
      <c r="B24" s="56">
        <v>36</v>
      </c>
      <c r="C24" s="57" t="s">
        <v>204</v>
      </c>
      <c r="D24" s="31"/>
      <c r="E24" s="31"/>
      <c r="M24" s="307"/>
      <c r="N24" s="526"/>
    </row>
    <row r="25" spans="1:15" ht="12.75">
      <c r="A25" s="16">
        <v>18</v>
      </c>
      <c r="B25" s="56">
        <v>37</v>
      </c>
      <c r="C25" s="57" t="s">
        <v>205</v>
      </c>
      <c r="D25" s="31"/>
      <c r="E25" s="31"/>
      <c r="M25" s="307"/>
      <c r="N25" s="307"/>
      <c r="O25" s="232"/>
    </row>
    <row r="26" spans="1:15" ht="12.75">
      <c r="A26" s="16">
        <v>19</v>
      </c>
      <c r="B26" s="56">
        <v>38</v>
      </c>
      <c r="C26" s="57" t="s">
        <v>146</v>
      </c>
      <c r="D26" s="31"/>
      <c r="E26" s="31"/>
      <c r="M26" s="307"/>
      <c r="N26" s="307"/>
      <c r="O26" s="232"/>
    </row>
    <row r="27" spans="1:15" ht="12.75">
      <c r="A27" s="16">
        <v>20</v>
      </c>
      <c r="B27" s="56">
        <v>39</v>
      </c>
      <c r="C27" s="57" t="s">
        <v>206</v>
      </c>
      <c r="D27" s="31"/>
      <c r="E27" s="31"/>
      <c r="M27" s="307"/>
      <c r="N27" s="307"/>
      <c r="O27" s="232"/>
    </row>
    <row r="28" spans="1:15" ht="12.75">
      <c r="A28" s="16">
        <v>21</v>
      </c>
      <c r="B28" s="56"/>
      <c r="C28" s="55" t="s">
        <v>207</v>
      </c>
      <c r="D28" s="132">
        <f>SUM(D29:D42)</f>
        <v>29289579</v>
      </c>
      <c r="E28" s="132">
        <f>SUM(E29:E42)</f>
        <v>11691900</v>
      </c>
      <c r="M28" s="307"/>
      <c r="N28" s="307"/>
      <c r="O28" s="232"/>
    </row>
    <row r="29" spans="1:16" ht="12.75">
      <c r="A29" s="16">
        <v>22</v>
      </c>
      <c r="B29" s="56">
        <v>411</v>
      </c>
      <c r="C29" s="57" t="s">
        <v>59</v>
      </c>
      <c r="D29" s="31"/>
      <c r="E29" s="31"/>
      <c r="J29" s="232"/>
      <c r="M29" s="307"/>
      <c r="N29" s="307"/>
      <c r="O29" s="232"/>
      <c r="P29" s="232"/>
    </row>
    <row r="30" spans="1:15" ht="12.75">
      <c r="A30" s="16">
        <v>23</v>
      </c>
      <c r="B30" s="131">
        <v>423429</v>
      </c>
      <c r="C30" s="57" t="s">
        <v>208</v>
      </c>
      <c r="D30" s="31"/>
      <c r="E30" s="31"/>
      <c r="M30" s="307"/>
      <c r="N30" s="307"/>
      <c r="O30" s="283"/>
    </row>
    <row r="31" spans="1:15" ht="12.75">
      <c r="A31" s="16">
        <v>24</v>
      </c>
      <c r="B31" s="56">
        <v>431</v>
      </c>
      <c r="C31" s="57" t="s">
        <v>209</v>
      </c>
      <c r="D31" s="31"/>
      <c r="E31" s="31"/>
      <c r="J31" s="232"/>
      <c r="M31" s="307"/>
      <c r="N31" s="307"/>
      <c r="O31" s="232"/>
    </row>
    <row r="32" spans="1:16" ht="12.75">
      <c r="A32" s="16">
        <v>25</v>
      </c>
      <c r="B32" s="56">
        <v>432</v>
      </c>
      <c r="C32" s="57" t="s">
        <v>210</v>
      </c>
      <c r="D32" s="31"/>
      <c r="E32" s="31"/>
      <c r="M32" s="307"/>
      <c r="N32" s="307"/>
      <c r="O32" s="233"/>
      <c r="P32" s="412"/>
    </row>
    <row r="33" spans="1:14" ht="12.75">
      <c r="A33" s="16">
        <v>26</v>
      </c>
      <c r="B33" s="56">
        <v>433</v>
      </c>
      <c r="C33" s="57" t="s">
        <v>211</v>
      </c>
      <c r="D33" s="31"/>
      <c r="E33" s="31"/>
      <c r="M33" s="307"/>
      <c r="N33" s="307"/>
    </row>
    <row r="34" spans="1:10" ht="12.75">
      <c r="A34" s="16">
        <v>27</v>
      </c>
      <c r="B34" s="56">
        <v>435</v>
      </c>
      <c r="C34" s="57" t="s">
        <v>16</v>
      </c>
      <c r="D34" s="31"/>
      <c r="E34" s="31"/>
      <c r="J34" s="233"/>
    </row>
    <row r="35" spans="1:5" ht="12.75">
      <c r="A35" s="16">
        <v>28</v>
      </c>
      <c r="B35" s="56">
        <v>436</v>
      </c>
      <c r="C35" s="57" t="s">
        <v>212</v>
      </c>
      <c r="D35" s="31"/>
      <c r="E35" s="31"/>
    </row>
    <row r="36" spans="1:5" ht="12.75">
      <c r="A36" s="16">
        <v>29</v>
      </c>
      <c r="B36" s="56" t="s">
        <v>213</v>
      </c>
      <c r="C36" s="57" t="s">
        <v>214</v>
      </c>
      <c r="D36" s="31"/>
      <c r="E36" s="31"/>
    </row>
    <row r="37" spans="1:5" ht="12.75">
      <c r="A37" s="16">
        <v>30</v>
      </c>
      <c r="B37" s="56">
        <v>44</v>
      </c>
      <c r="C37" s="57" t="s">
        <v>110</v>
      </c>
      <c r="D37" s="31"/>
      <c r="E37" s="31"/>
    </row>
    <row r="38" spans="1:5" ht="12.75">
      <c r="A38" s="16">
        <v>31</v>
      </c>
      <c r="B38" s="56">
        <v>465</v>
      </c>
      <c r="C38" s="57" t="s">
        <v>215</v>
      </c>
      <c r="D38" s="31"/>
      <c r="E38" s="31"/>
    </row>
    <row r="39" spans="1:5" ht="12.75">
      <c r="A39" s="16">
        <v>32</v>
      </c>
      <c r="B39" s="56">
        <v>468</v>
      </c>
      <c r="C39" s="57" t="s">
        <v>42</v>
      </c>
      <c r="D39" s="31"/>
      <c r="E39" s="31"/>
    </row>
    <row r="40" spans="1:5" ht="12.75">
      <c r="A40" s="16">
        <v>33</v>
      </c>
      <c r="B40" s="56">
        <v>4342</v>
      </c>
      <c r="C40" s="57" t="s">
        <v>216</v>
      </c>
      <c r="D40" s="31">
        <v>29289579</v>
      </c>
      <c r="E40" s="31">
        <v>11691900</v>
      </c>
    </row>
    <row r="41" spans="1:5" ht="12.75">
      <c r="A41" s="16">
        <v>34</v>
      </c>
      <c r="B41" s="56">
        <v>45</v>
      </c>
      <c r="C41" s="57" t="s">
        <v>218</v>
      </c>
      <c r="D41" s="31"/>
      <c r="E41" s="31"/>
    </row>
    <row r="42" spans="1:5" ht="12.75">
      <c r="A42" s="16">
        <v>35</v>
      </c>
      <c r="B42" s="56">
        <v>49</v>
      </c>
      <c r="C42" s="57" t="s">
        <v>217</v>
      </c>
      <c r="D42" s="31"/>
      <c r="E42" s="31"/>
    </row>
    <row r="43" spans="1:5" ht="12.75">
      <c r="A43" s="16">
        <v>36</v>
      </c>
      <c r="B43" s="56"/>
      <c r="C43" s="55" t="s">
        <v>222</v>
      </c>
      <c r="D43" s="132">
        <f>SUM(D44:D48)</f>
        <v>0</v>
      </c>
      <c r="E43" s="132">
        <f>SUM(E44:E48)</f>
        <v>0</v>
      </c>
    </row>
    <row r="44" spans="1:5" ht="12.75">
      <c r="A44" s="16">
        <v>37</v>
      </c>
      <c r="B44" s="56">
        <v>409</v>
      </c>
      <c r="C44" s="57" t="s">
        <v>219</v>
      </c>
      <c r="D44" s="31"/>
      <c r="E44" s="31"/>
    </row>
    <row r="45" spans="1:5" ht="12.75">
      <c r="A45" s="16">
        <v>38</v>
      </c>
      <c r="B45" s="56">
        <v>473</v>
      </c>
      <c r="C45" s="57" t="s">
        <v>267</v>
      </c>
      <c r="D45" s="31"/>
      <c r="E45" s="31"/>
    </row>
    <row r="46" spans="1:5" ht="12.75">
      <c r="A46" s="16">
        <v>39</v>
      </c>
      <c r="B46" s="56">
        <v>477</v>
      </c>
      <c r="C46" s="57" t="s">
        <v>61</v>
      </c>
      <c r="D46" s="31"/>
      <c r="E46" s="31"/>
    </row>
    <row r="47" spans="1:5" ht="12.75">
      <c r="A47" s="16">
        <v>40</v>
      </c>
      <c r="B47" s="56">
        <v>481</v>
      </c>
      <c r="C47" s="57" t="s">
        <v>221</v>
      </c>
      <c r="D47" s="31"/>
      <c r="E47" s="31"/>
    </row>
    <row r="48" spans="1:5" ht="12.75">
      <c r="A48" s="16">
        <v>41</v>
      </c>
      <c r="B48" s="56">
        <v>486</v>
      </c>
      <c r="C48" s="57" t="s">
        <v>220</v>
      </c>
      <c r="D48" s="31"/>
      <c r="E48" s="31"/>
    </row>
    <row r="49" spans="1:5" ht="12.75">
      <c r="A49" s="16">
        <v>42</v>
      </c>
      <c r="B49" s="56"/>
      <c r="C49" s="55" t="s">
        <v>223</v>
      </c>
      <c r="D49" s="132">
        <f>SUM(D50+D54+D66+D69)</f>
        <v>136639600</v>
      </c>
      <c r="E49" s="132">
        <f>SUM(E50+E54+E66+E69)</f>
        <v>129968945</v>
      </c>
    </row>
    <row r="50" spans="1:5" ht="12.75">
      <c r="A50" s="16">
        <v>43</v>
      </c>
      <c r="B50" s="226" t="s">
        <v>706</v>
      </c>
      <c r="C50" s="55" t="s">
        <v>225</v>
      </c>
      <c r="D50" s="132">
        <f>SUM(D51:D53)</f>
        <v>0</v>
      </c>
      <c r="E50" s="132">
        <f>SUM(E51:E53)</f>
        <v>1599155</v>
      </c>
    </row>
    <row r="51" spans="1:5" ht="12.75">
      <c r="A51" s="16">
        <v>44</v>
      </c>
      <c r="B51" s="56">
        <v>201</v>
      </c>
      <c r="C51" s="57" t="s">
        <v>226</v>
      </c>
      <c r="D51" s="31"/>
      <c r="E51" s="31"/>
    </row>
    <row r="52" spans="1:5" ht="12.75">
      <c r="A52" s="16">
        <v>45</v>
      </c>
      <c r="B52" s="56">
        <v>202</v>
      </c>
      <c r="C52" s="57" t="s">
        <v>142</v>
      </c>
      <c r="D52" s="332">
        <v>0</v>
      </c>
      <c r="E52" s="332">
        <v>1599155</v>
      </c>
    </row>
    <row r="53" spans="1:5" ht="12.75">
      <c r="A53" s="16">
        <v>46</v>
      </c>
      <c r="B53" s="56">
        <v>203</v>
      </c>
      <c r="C53" s="57" t="s">
        <v>227</v>
      </c>
      <c r="D53" s="31"/>
      <c r="E53" s="31"/>
    </row>
    <row r="54" spans="1:5" ht="12.75">
      <c r="A54" s="16">
        <v>47</v>
      </c>
      <c r="B54" s="226" t="s">
        <v>705</v>
      </c>
      <c r="C54" s="55" t="s">
        <v>236</v>
      </c>
      <c r="D54" s="132">
        <f>SUM(D55:D65)</f>
        <v>136639600</v>
      </c>
      <c r="E54" s="132">
        <f>SUM(E55:E65)</f>
        <v>128369790</v>
      </c>
    </row>
    <row r="55" spans="1:5" ht="12.75">
      <c r="A55" s="16">
        <v>48</v>
      </c>
      <c r="B55" s="56">
        <v>210</v>
      </c>
      <c r="C55" s="57" t="s">
        <v>224</v>
      </c>
      <c r="D55" s="31"/>
      <c r="E55" s="31"/>
    </row>
    <row r="56" spans="1:5" ht="12.75">
      <c r="A56" s="16">
        <v>49</v>
      </c>
      <c r="B56" s="56">
        <v>211</v>
      </c>
      <c r="C56" s="57" t="s">
        <v>228</v>
      </c>
      <c r="D56" s="31"/>
      <c r="E56" s="31"/>
    </row>
    <row r="57" spans="1:5" ht="12.75">
      <c r="A57" s="16">
        <v>50</v>
      </c>
      <c r="B57" s="56">
        <v>212</v>
      </c>
      <c r="C57" s="57" t="s">
        <v>230</v>
      </c>
      <c r="D57" s="31">
        <v>114396004</v>
      </c>
      <c r="E57" s="31">
        <v>108341027</v>
      </c>
    </row>
    <row r="58" spans="1:5" ht="12.75">
      <c r="A58" s="16">
        <v>51</v>
      </c>
      <c r="B58" s="56">
        <v>213</v>
      </c>
      <c r="C58" s="57" t="s">
        <v>229</v>
      </c>
      <c r="D58" s="306"/>
      <c r="E58" s="306"/>
    </row>
    <row r="59" spans="1:5" ht="12.75">
      <c r="A59" s="16">
        <v>52</v>
      </c>
      <c r="B59" s="56">
        <v>214</v>
      </c>
      <c r="C59" s="57" t="s">
        <v>231</v>
      </c>
      <c r="D59" s="392">
        <v>13857169</v>
      </c>
      <c r="E59" s="306">
        <v>6091610</v>
      </c>
    </row>
    <row r="60" spans="1:5" ht="12.75">
      <c r="A60" s="16">
        <v>53</v>
      </c>
      <c r="B60" s="56">
        <v>215</v>
      </c>
      <c r="C60" s="57" t="s">
        <v>232</v>
      </c>
      <c r="D60" s="306">
        <v>3018027</v>
      </c>
      <c r="E60" s="306">
        <v>1311436</v>
      </c>
    </row>
    <row r="61" spans="1:5" ht="12.75">
      <c r="A61" s="16">
        <v>54</v>
      </c>
      <c r="B61" s="56">
        <v>216</v>
      </c>
      <c r="C61" s="57" t="s">
        <v>233</v>
      </c>
      <c r="D61" s="306"/>
      <c r="E61" s="306"/>
    </row>
    <row r="62" spans="1:5" ht="12.75">
      <c r="A62" s="16">
        <v>55</v>
      </c>
      <c r="B62" s="56">
        <v>217</v>
      </c>
      <c r="C62" s="57" t="s">
        <v>56</v>
      </c>
      <c r="D62" s="306"/>
      <c r="E62" s="306"/>
    </row>
    <row r="63" spans="1:5" ht="12.75">
      <c r="A63" s="16">
        <v>56</v>
      </c>
      <c r="B63" s="56">
        <v>218</v>
      </c>
      <c r="C63" s="57" t="s">
        <v>81</v>
      </c>
      <c r="D63" s="306">
        <v>5368400</v>
      </c>
      <c r="E63" s="306">
        <v>12625717</v>
      </c>
    </row>
    <row r="64" spans="1:5" ht="12.75">
      <c r="A64" s="16">
        <v>57</v>
      </c>
      <c r="B64" s="56">
        <v>24</v>
      </c>
      <c r="C64" s="57" t="s">
        <v>234</v>
      </c>
      <c r="D64" s="31"/>
      <c r="E64" s="31"/>
    </row>
    <row r="65" spans="1:5" ht="12.75">
      <c r="A65" s="16">
        <v>58</v>
      </c>
      <c r="B65" s="56">
        <v>28</v>
      </c>
      <c r="C65" s="57" t="s">
        <v>235</v>
      </c>
      <c r="D65" s="31"/>
      <c r="E65" s="31"/>
    </row>
    <row r="66" spans="1:5" ht="12.75">
      <c r="A66" s="16">
        <v>59</v>
      </c>
      <c r="B66" s="129" t="s">
        <v>724</v>
      </c>
      <c r="C66" s="55" t="s">
        <v>237</v>
      </c>
      <c r="D66" s="132">
        <f>SUM(D67:D68)</f>
        <v>0</v>
      </c>
      <c r="E66" s="132">
        <f>SUM(E67:E68)</f>
        <v>0</v>
      </c>
    </row>
    <row r="67" spans="1:5" ht="12.75">
      <c r="A67" s="16">
        <v>60</v>
      </c>
      <c r="B67" s="129" t="s">
        <v>725</v>
      </c>
      <c r="C67" s="57" t="s">
        <v>238</v>
      </c>
      <c r="D67" s="31"/>
      <c r="E67" s="31"/>
    </row>
    <row r="68" spans="1:5" ht="12.75">
      <c r="A68" s="16">
        <v>61</v>
      </c>
      <c r="B68" s="129" t="s">
        <v>726</v>
      </c>
      <c r="C68" s="57" t="s">
        <v>112</v>
      </c>
      <c r="D68" s="31"/>
      <c r="E68" s="31"/>
    </row>
    <row r="69" spans="1:5" ht="12.75">
      <c r="A69" s="16">
        <v>62</v>
      </c>
      <c r="B69" s="56"/>
      <c r="C69" s="55" t="s">
        <v>239</v>
      </c>
      <c r="D69" s="132">
        <f>SUM(D70:D71)</f>
        <v>0</v>
      </c>
      <c r="E69" s="132">
        <f>SUM(E70:E71)</f>
        <v>0</v>
      </c>
    </row>
    <row r="70" spans="1:5" ht="12.75">
      <c r="A70" s="16">
        <v>63</v>
      </c>
      <c r="B70" s="56">
        <v>230</v>
      </c>
      <c r="C70" s="57" t="s">
        <v>240</v>
      </c>
      <c r="D70" s="31"/>
      <c r="E70" s="31"/>
    </row>
    <row r="71" spans="1:5" ht="12.75">
      <c r="A71" s="16">
        <v>64</v>
      </c>
      <c r="B71" s="56">
        <v>231</v>
      </c>
      <c r="C71" s="57" t="s">
        <v>241</v>
      </c>
      <c r="D71" s="31"/>
      <c r="E71" s="31"/>
    </row>
    <row r="72" spans="1:8" s="12" customFormat="1" ht="21.75" customHeight="1">
      <c r="A72" s="54">
        <v>65</v>
      </c>
      <c r="B72" s="54" t="s">
        <v>57</v>
      </c>
      <c r="C72" s="55" t="s">
        <v>660</v>
      </c>
      <c r="D72" s="132">
        <f>SUM(D73+D98)</f>
        <v>87333372</v>
      </c>
      <c r="E72" s="132">
        <f>SUM(E73+E98)</f>
        <v>18044267</v>
      </c>
      <c r="F72" s="125"/>
      <c r="G72" s="125"/>
      <c r="H72" s="125"/>
    </row>
    <row r="73" spans="1:5" ht="12.75">
      <c r="A73" s="16">
        <v>66</v>
      </c>
      <c r="B73" s="56"/>
      <c r="C73" s="55" t="s">
        <v>242</v>
      </c>
      <c r="D73" s="132">
        <f>SUM(D74+D92)</f>
        <v>87333372</v>
      </c>
      <c r="E73" s="132">
        <f>SUM(E74+E92)</f>
        <v>18044267</v>
      </c>
    </row>
    <row r="74" spans="1:5" ht="12.75">
      <c r="A74" s="16">
        <v>67</v>
      </c>
      <c r="B74" s="56"/>
      <c r="C74" s="55" t="s">
        <v>243</v>
      </c>
      <c r="D74" s="132">
        <f>SUM(D75:D91)</f>
        <v>87333372</v>
      </c>
      <c r="E74" s="132">
        <f>SUM(E75:E91)</f>
        <v>18044267</v>
      </c>
    </row>
    <row r="75" spans="1:5" ht="12.75">
      <c r="A75" s="16">
        <v>68</v>
      </c>
      <c r="B75" s="56" t="s">
        <v>4</v>
      </c>
      <c r="C75" s="57" t="s">
        <v>63</v>
      </c>
      <c r="D75" s="31">
        <v>0</v>
      </c>
      <c r="E75" s="31">
        <v>0</v>
      </c>
    </row>
    <row r="76" spans="1:5" ht="12.75">
      <c r="A76" s="16">
        <v>69</v>
      </c>
      <c r="B76" s="56">
        <v>42</v>
      </c>
      <c r="C76" s="57" t="s">
        <v>659</v>
      </c>
      <c r="D76" s="31">
        <v>19920637</v>
      </c>
      <c r="E76" s="31">
        <v>8068935</v>
      </c>
    </row>
    <row r="77" spans="1:5" ht="12.75">
      <c r="A77" s="16">
        <v>70</v>
      </c>
      <c r="B77" s="56" t="s">
        <v>265</v>
      </c>
      <c r="C77" s="57" t="s">
        <v>264</v>
      </c>
      <c r="D77" s="31"/>
      <c r="E77" s="31"/>
    </row>
    <row r="78" spans="1:5" ht="12.75">
      <c r="A78" s="16">
        <v>71</v>
      </c>
      <c r="B78" s="56">
        <v>460</v>
      </c>
      <c r="C78" s="57" t="s">
        <v>266</v>
      </c>
      <c r="D78" s="31"/>
      <c r="E78" s="31"/>
    </row>
    <row r="79" spans="1:5" ht="12.75">
      <c r="A79" s="16">
        <v>72</v>
      </c>
      <c r="B79" s="56">
        <v>431</v>
      </c>
      <c r="C79" s="57" t="s">
        <v>244</v>
      </c>
      <c r="D79" s="31">
        <v>3392132</v>
      </c>
      <c r="E79" s="31">
        <v>1104074</v>
      </c>
    </row>
    <row r="80" spans="1:5" ht="12.75">
      <c r="A80" s="16">
        <v>73</v>
      </c>
      <c r="B80" s="56">
        <v>432</v>
      </c>
      <c r="C80" s="57" t="s">
        <v>210</v>
      </c>
      <c r="D80" s="31"/>
      <c r="E80" s="31"/>
    </row>
    <row r="81" spans="1:5" ht="12.75">
      <c r="A81" s="16">
        <v>74</v>
      </c>
      <c r="B81" s="56">
        <v>433</v>
      </c>
      <c r="C81" s="57" t="s">
        <v>245</v>
      </c>
      <c r="D81" s="31"/>
      <c r="E81" s="31"/>
    </row>
    <row r="82" spans="1:5" ht="12.75">
      <c r="A82" s="16">
        <v>75</v>
      </c>
      <c r="B82" s="56">
        <v>435</v>
      </c>
      <c r="C82" s="57" t="s">
        <v>16</v>
      </c>
      <c r="D82" s="31">
        <v>4583236</v>
      </c>
      <c r="E82" s="31">
        <f>1953832</f>
        <v>1953832</v>
      </c>
    </row>
    <row r="83" spans="1:5" ht="12.75">
      <c r="A83" s="16">
        <v>76</v>
      </c>
      <c r="B83" s="56">
        <v>436</v>
      </c>
      <c r="C83" s="57" t="s">
        <v>212</v>
      </c>
      <c r="D83" s="31">
        <v>885318</v>
      </c>
      <c r="E83" s="31">
        <v>351232</v>
      </c>
    </row>
    <row r="84" spans="1:5" ht="12.75">
      <c r="A84" s="16">
        <v>77</v>
      </c>
      <c r="B84" s="56" t="s">
        <v>213</v>
      </c>
      <c r="C84" s="57" t="s">
        <v>214</v>
      </c>
      <c r="D84" s="31">
        <v>508256</v>
      </c>
      <c r="E84" s="31">
        <v>213827</v>
      </c>
    </row>
    <row r="85" spans="1:5" ht="12.75">
      <c r="A85" s="16">
        <v>78</v>
      </c>
      <c r="B85" s="56">
        <v>44</v>
      </c>
      <c r="C85" s="57" t="s">
        <v>110</v>
      </c>
      <c r="D85" s="31"/>
      <c r="E85" s="31"/>
    </row>
    <row r="86" spans="1:5" ht="12.75">
      <c r="A86" s="16">
        <v>79</v>
      </c>
      <c r="B86" s="56">
        <v>45</v>
      </c>
      <c r="C86" s="57" t="s">
        <v>218</v>
      </c>
      <c r="D86" s="31"/>
      <c r="E86" s="31"/>
    </row>
    <row r="87" spans="1:5" ht="12.75">
      <c r="A87" s="16">
        <v>80</v>
      </c>
      <c r="B87" s="56">
        <v>464</v>
      </c>
      <c r="C87" s="57" t="s">
        <v>246</v>
      </c>
      <c r="D87" s="31">
        <v>121200</v>
      </c>
      <c r="E87" s="31">
        <v>285000</v>
      </c>
    </row>
    <row r="88" spans="1:5" ht="12.75">
      <c r="A88" s="16">
        <v>81</v>
      </c>
      <c r="B88" s="56">
        <v>466</v>
      </c>
      <c r="C88" s="57" t="s">
        <v>247</v>
      </c>
      <c r="D88" s="31">
        <v>57922593</v>
      </c>
      <c r="E88" s="31">
        <v>6067367</v>
      </c>
    </row>
    <row r="89" spans="1:5" ht="12.75">
      <c r="A89" s="16">
        <v>82</v>
      </c>
      <c r="B89" s="56">
        <v>467</v>
      </c>
      <c r="C89" s="57" t="s">
        <v>248</v>
      </c>
      <c r="D89" s="31"/>
      <c r="E89" s="31"/>
    </row>
    <row r="90" spans="1:5" ht="12.75">
      <c r="A90" s="16">
        <v>83</v>
      </c>
      <c r="B90" s="56">
        <v>4341</v>
      </c>
      <c r="C90" s="57" t="s">
        <v>249</v>
      </c>
      <c r="D90" s="306"/>
      <c r="E90" s="306"/>
    </row>
    <row r="91" spans="1:5" ht="12.75">
      <c r="A91" s="16">
        <v>84</v>
      </c>
      <c r="B91" s="56">
        <v>49</v>
      </c>
      <c r="C91" s="57" t="s">
        <v>217</v>
      </c>
      <c r="D91" s="31"/>
      <c r="E91" s="31"/>
    </row>
    <row r="92" spans="1:5" ht="12.75">
      <c r="A92" s="16">
        <v>85</v>
      </c>
      <c r="B92" s="56"/>
      <c r="C92" s="55" t="s">
        <v>250</v>
      </c>
      <c r="D92" s="132">
        <f>SUM(D93:D97)</f>
        <v>0</v>
      </c>
      <c r="E92" s="132">
        <f>SUM(E93:E97)</f>
        <v>0</v>
      </c>
    </row>
    <row r="93" spans="1:5" ht="12.75">
      <c r="A93" s="16">
        <v>86</v>
      </c>
      <c r="B93" s="56">
        <v>419</v>
      </c>
      <c r="C93" s="57" t="s">
        <v>251</v>
      </c>
      <c r="D93" s="31"/>
      <c r="E93" s="31"/>
    </row>
    <row r="94" spans="1:5" ht="12.75">
      <c r="A94" s="16">
        <v>87</v>
      </c>
      <c r="B94" s="56">
        <v>475</v>
      </c>
      <c r="C94" s="57" t="s">
        <v>252</v>
      </c>
      <c r="D94" s="31"/>
      <c r="E94" s="31"/>
    </row>
    <row r="95" spans="1:5" ht="12.75">
      <c r="A95" s="16">
        <v>88</v>
      </c>
      <c r="B95" s="56">
        <v>478</v>
      </c>
      <c r="C95" s="57" t="s">
        <v>253</v>
      </c>
      <c r="D95" s="31"/>
      <c r="E95" s="31"/>
    </row>
    <row r="96" spans="1:5" ht="12.75">
      <c r="A96" s="16">
        <v>89</v>
      </c>
      <c r="B96" s="56">
        <v>480</v>
      </c>
      <c r="C96" s="57" t="s">
        <v>254</v>
      </c>
      <c r="D96" s="31"/>
      <c r="E96" s="31"/>
    </row>
    <row r="97" spans="1:5" ht="12.75">
      <c r="A97" s="16">
        <v>90</v>
      </c>
      <c r="B97" s="56">
        <v>487</v>
      </c>
      <c r="C97" s="57" t="s">
        <v>255</v>
      </c>
      <c r="D97" s="31"/>
      <c r="E97" s="31"/>
    </row>
    <row r="98" spans="1:5" ht="12.75">
      <c r="A98" s="16">
        <v>91</v>
      </c>
      <c r="B98" s="56"/>
      <c r="C98" s="55" t="s">
        <v>256</v>
      </c>
      <c r="D98" s="132">
        <f>SUM(D99:D102)</f>
        <v>0</v>
      </c>
      <c r="E98" s="132">
        <f>SUM(E99:E102)</f>
        <v>0</v>
      </c>
    </row>
    <row r="99" spans="1:5" ht="12.75">
      <c r="A99" s="16">
        <v>92</v>
      </c>
      <c r="B99" s="56" t="s">
        <v>258</v>
      </c>
      <c r="C99" s="57" t="s">
        <v>257</v>
      </c>
      <c r="D99" s="31"/>
      <c r="E99" s="31"/>
    </row>
    <row r="100" spans="1:5" ht="12.75">
      <c r="A100" s="16">
        <v>93</v>
      </c>
      <c r="B100" s="56" t="s">
        <v>262</v>
      </c>
      <c r="C100" s="57" t="s">
        <v>259</v>
      </c>
      <c r="D100" s="31"/>
      <c r="E100" s="31"/>
    </row>
    <row r="101" spans="1:5" ht="12.75">
      <c r="A101" s="16">
        <v>94</v>
      </c>
      <c r="B101" s="56"/>
      <c r="C101" s="57" t="s">
        <v>260</v>
      </c>
      <c r="D101" s="31"/>
      <c r="E101" s="31"/>
    </row>
    <row r="102" spans="1:5" ht="12.75">
      <c r="A102" s="16">
        <v>95</v>
      </c>
      <c r="B102" s="56" t="s">
        <v>263</v>
      </c>
      <c r="C102" s="57" t="s">
        <v>261</v>
      </c>
      <c r="D102" s="31"/>
      <c r="E102" s="31"/>
    </row>
    <row r="103" spans="1:8" s="12" customFormat="1" ht="21.75" customHeight="1">
      <c r="A103" s="16">
        <v>96</v>
      </c>
      <c r="B103" s="54" t="s">
        <v>648</v>
      </c>
      <c r="C103" s="55" t="s">
        <v>661</v>
      </c>
      <c r="D103" s="132">
        <f>SUM(D8-D72)</f>
        <v>139655250.35</v>
      </c>
      <c r="E103" s="132">
        <f>SUM(E8-E72)</f>
        <v>133079384</v>
      </c>
      <c r="F103" s="125"/>
      <c r="G103" s="125"/>
      <c r="H103" s="125"/>
    </row>
    <row r="104" spans="1:5" ht="21.75" customHeight="1">
      <c r="A104" s="16">
        <v>97</v>
      </c>
      <c r="B104" s="54" t="s">
        <v>667</v>
      </c>
      <c r="C104" s="55" t="s">
        <v>666</v>
      </c>
      <c r="D104" s="132">
        <f>SUM(D105:D115)</f>
        <v>139655250</v>
      </c>
      <c r="E104" s="132">
        <f>SUM(E105:E115)</f>
        <v>133079384</v>
      </c>
    </row>
    <row r="105" spans="1:5" ht="12.75">
      <c r="A105" s="16">
        <v>98</v>
      </c>
      <c r="B105" s="56">
        <v>101</v>
      </c>
      <c r="C105" s="57" t="s">
        <v>449</v>
      </c>
      <c r="D105" s="306">
        <v>139750039</v>
      </c>
      <c r="E105" s="306">
        <v>132550805</v>
      </c>
    </row>
    <row r="106" spans="1:5" ht="12.75">
      <c r="A106" s="16">
        <v>99</v>
      </c>
      <c r="B106" s="56">
        <v>12</v>
      </c>
      <c r="C106" s="57" t="s">
        <v>344</v>
      </c>
      <c r="D106" s="307"/>
      <c r="E106" s="307"/>
    </row>
    <row r="107" spans="1:5" ht="12.75">
      <c r="A107" s="16">
        <v>100</v>
      </c>
      <c r="B107" s="56">
        <v>85</v>
      </c>
      <c r="C107" s="57" t="s">
        <v>451</v>
      </c>
      <c r="D107" s="306">
        <v>-94789</v>
      </c>
      <c r="E107" s="306">
        <v>528579</v>
      </c>
    </row>
    <row r="108" spans="1:5" ht="12.75">
      <c r="A108" s="16">
        <v>101</v>
      </c>
      <c r="B108" s="56">
        <v>111</v>
      </c>
      <c r="C108" s="57" t="s">
        <v>268</v>
      </c>
      <c r="D108" s="306"/>
      <c r="E108" s="31"/>
    </row>
    <row r="109" spans="1:5" ht="12.75">
      <c r="A109" s="16">
        <v>102</v>
      </c>
      <c r="B109" s="129" t="s">
        <v>681</v>
      </c>
      <c r="C109" s="57" t="s">
        <v>682</v>
      </c>
      <c r="D109" s="31"/>
      <c r="E109" s="31"/>
    </row>
    <row r="110" spans="1:5" ht="12.75">
      <c r="A110" s="16"/>
      <c r="B110" s="129" t="s">
        <v>683</v>
      </c>
      <c r="C110" s="57" t="s">
        <v>684</v>
      </c>
      <c r="D110" s="31"/>
      <c r="E110" s="31"/>
    </row>
    <row r="111" spans="1:5" ht="12.75">
      <c r="A111" s="16">
        <v>103</v>
      </c>
      <c r="B111" s="131">
        <v>105.106</v>
      </c>
      <c r="C111" s="57" t="s">
        <v>650</v>
      </c>
      <c r="D111" s="31"/>
      <c r="E111" s="31"/>
    </row>
    <row r="112" spans="1:5" ht="12.75">
      <c r="A112" s="16">
        <v>104</v>
      </c>
      <c r="B112" s="155" t="s">
        <v>649</v>
      </c>
      <c r="C112" s="57" t="s">
        <v>651</v>
      </c>
      <c r="D112" s="31"/>
      <c r="E112" s="31"/>
    </row>
    <row r="113" spans="1:5" ht="12.75">
      <c r="A113" s="16">
        <v>105</v>
      </c>
      <c r="B113" s="155" t="s">
        <v>652</v>
      </c>
      <c r="C113" s="57" t="s">
        <v>653</v>
      </c>
      <c r="D113" s="31"/>
      <c r="E113" s="31"/>
    </row>
    <row r="114" spans="1:5" ht="12.75">
      <c r="A114" s="16">
        <v>106</v>
      </c>
      <c r="B114" s="154">
        <v>109</v>
      </c>
      <c r="C114" s="57" t="s">
        <v>654</v>
      </c>
      <c r="D114" s="31"/>
      <c r="E114" s="31"/>
    </row>
    <row r="115" spans="1:5" ht="12.75">
      <c r="A115" s="16">
        <v>107</v>
      </c>
      <c r="B115" s="56"/>
      <c r="C115" s="57" t="s">
        <v>662</v>
      </c>
      <c r="D115" s="31"/>
      <c r="E115" s="31"/>
    </row>
    <row r="116" spans="1:5" ht="12.75">
      <c r="A116" s="16">
        <v>108</v>
      </c>
      <c r="B116" s="210" t="s">
        <v>668</v>
      </c>
      <c r="C116" s="55" t="s">
        <v>663</v>
      </c>
      <c r="D116" s="198">
        <f>SUM(D72+D104)</f>
        <v>226988622</v>
      </c>
      <c r="E116" s="198">
        <f>SUM(E72+E104)</f>
        <v>151123651</v>
      </c>
    </row>
    <row r="117" spans="1:5" ht="12.75">
      <c r="A117" s="211"/>
      <c r="B117" s="212"/>
      <c r="C117" s="213"/>
      <c r="D117" s="214"/>
      <c r="E117" s="214"/>
    </row>
    <row r="118" spans="1:5" ht="12.75">
      <c r="A118" s="438" t="s">
        <v>664</v>
      </c>
      <c r="B118" s="439"/>
      <c r="C118" s="55" t="s">
        <v>669</v>
      </c>
      <c r="D118" s="198" t="s">
        <v>670</v>
      </c>
      <c r="E118" s="198" t="s">
        <v>670</v>
      </c>
    </row>
    <row r="119" spans="1:5" ht="12.75">
      <c r="A119" s="436" t="s">
        <v>665</v>
      </c>
      <c r="B119" s="437"/>
      <c r="C119" s="56" t="s">
        <v>692</v>
      </c>
      <c r="D119" s="198">
        <f>D103-D104</f>
        <v>0.3499999940395355</v>
      </c>
      <c r="E119" s="198">
        <f>E103-E104</f>
        <v>0</v>
      </c>
    </row>
    <row r="120" spans="1:5" ht="12.75">
      <c r="A120" s="436" t="s">
        <v>672</v>
      </c>
      <c r="B120" s="437"/>
      <c r="C120" s="56" t="s">
        <v>693</v>
      </c>
      <c r="D120" s="198">
        <f>D8-D116</f>
        <v>0.3499999940395355</v>
      </c>
      <c r="E120" s="198">
        <f>E8-E116</f>
        <v>0</v>
      </c>
    </row>
    <row r="123" ht="12.75">
      <c r="E123" s="5"/>
    </row>
  </sheetData>
  <sheetProtection/>
  <mergeCells count="7">
    <mergeCell ref="D4:E4"/>
    <mergeCell ref="A119:B119"/>
    <mergeCell ref="A120:B120"/>
    <mergeCell ref="A118:B118"/>
    <mergeCell ref="A1:B1"/>
    <mergeCell ref="G19:H19"/>
    <mergeCell ref="C1:D1"/>
  </mergeCells>
  <printOptions/>
  <pageMargins left="0.75" right="0.75" top="1" bottom="1" header="0.5" footer="0.5"/>
  <pageSetup horizontalDpi="600" verticalDpi="600" orientation="portrait" paperSize="9" scale="75" r:id="rId1"/>
  <headerFooter alignWithMargins="0">
    <oddHeader>&amp;RPasqyra e Pozicionit Financiar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J147"/>
  <sheetViews>
    <sheetView zoomScalePageLayoutView="0" workbookViewId="0" topLeftCell="A1">
      <pane xSplit="3" ySplit="8" topLeftCell="D12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E147"/>
    </sheetView>
  </sheetViews>
  <sheetFormatPr defaultColWidth="9.140625" defaultRowHeight="12.75"/>
  <cols>
    <col min="1" max="1" width="7.28125" style="2" customWidth="1"/>
    <col min="2" max="2" width="15.140625" style="2" customWidth="1"/>
    <col min="3" max="3" width="64.57421875" style="2" customWidth="1"/>
    <col min="4" max="4" width="17.140625" style="199" customWidth="1"/>
    <col min="5" max="5" width="16.421875" style="199" customWidth="1"/>
    <col min="6" max="6" width="13.28125" style="2" customWidth="1"/>
    <col min="7" max="7" width="18.140625" style="283" bestFit="1" customWidth="1"/>
    <col min="8" max="8" width="15.7109375" style="2" customWidth="1"/>
    <col min="9" max="9" width="18.140625" style="2" bestFit="1" customWidth="1"/>
    <col min="10" max="10" width="15.421875" style="2" bestFit="1" customWidth="1"/>
    <col min="11" max="16384" width="9.140625" style="2" customWidth="1"/>
  </cols>
  <sheetData>
    <row r="1" spans="1:7" s="12" customFormat="1" ht="14.25">
      <c r="A1" s="127" t="s">
        <v>634</v>
      </c>
      <c r="C1" s="431" t="s">
        <v>789</v>
      </c>
      <c r="D1" s="431"/>
      <c r="E1" s="200" t="s">
        <v>637</v>
      </c>
      <c r="G1" s="299"/>
    </row>
    <row r="2" spans="1:7" s="12" customFormat="1" ht="14.25">
      <c r="A2" s="127"/>
      <c r="B2" s="128"/>
      <c r="C2" s="153" t="s">
        <v>640</v>
      </c>
      <c r="D2" s="224" t="s">
        <v>772</v>
      </c>
      <c r="E2" s="200"/>
      <c r="G2" s="299"/>
    </row>
    <row r="3" spans="1:7" s="12" customFormat="1" ht="15">
      <c r="A3" s="127"/>
      <c r="B3" s="128"/>
      <c r="C3" s="196" t="s">
        <v>635</v>
      </c>
      <c r="D3" s="201"/>
      <c r="E3" s="200"/>
      <c r="G3" s="299"/>
    </row>
    <row r="4" spans="4:5" ht="13.5" thickBot="1">
      <c r="D4" s="456" t="s">
        <v>115</v>
      </c>
      <c r="E4" s="456"/>
    </row>
    <row r="5" spans="1:5" ht="12.75">
      <c r="A5" s="308" t="s">
        <v>68</v>
      </c>
      <c r="B5" s="309" t="s">
        <v>68</v>
      </c>
      <c r="C5" s="309"/>
      <c r="D5" s="310" t="s">
        <v>147</v>
      </c>
      <c r="E5" s="311" t="s">
        <v>147</v>
      </c>
    </row>
    <row r="6" spans="1:5" ht="12.75">
      <c r="A6" s="312" t="s">
        <v>41</v>
      </c>
      <c r="B6" s="34" t="s">
        <v>480</v>
      </c>
      <c r="C6" s="34" t="s">
        <v>377</v>
      </c>
      <c r="D6" s="202" t="s">
        <v>148</v>
      </c>
      <c r="E6" s="313" t="s">
        <v>149</v>
      </c>
    </row>
    <row r="7" spans="1:5" ht="12.75">
      <c r="A7" s="314" t="s">
        <v>69</v>
      </c>
      <c r="B7" s="36"/>
      <c r="C7" s="36"/>
      <c r="D7" s="203"/>
      <c r="E7" s="315"/>
    </row>
    <row r="8" spans="1:5" ht="12.75">
      <c r="A8" s="316" t="s">
        <v>38</v>
      </c>
      <c r="B8" s="14" t="s">
        <v>39</v>
      </c>
      <c r="C8" s="14" t="s">
        <v>40</v>
      </c>
      <c r="D8" s="131">
        <v>1</v>
      </c>
      <c r="E8" s="317">
        <v>2</v>
      </c>
    </row>
    <row r="9" spans="1:6" ht="18.75" customHeight="1">
      <c r="A9" s="316">
        <v>1</v>
      </c>
      <c r="B9" s="14" t="s">
        <v>62</v>
      </c>
      <c r="C9" s="27" t="s">
        <v>269</v>
      </c>
      <c r="D9" s="140">
        <f>SUM(D10+D34+D42+D56+D61+D75+D81)</f>
        <v>477542523</v>
      </c>
      <c r="E9" s="318">
        <f>SUM(E10+E34+E42+E56+E61+E75+E81)</f>
        <v>165759675</v>
      </c>
      <c r="F9" s="5"/>
    </row>
    <row r="10" spans="1:6" ht="15" customHeight="1">
      <c r="A10" s="316">
        <v>2</v>
      </c>
      <c r="B10" s="58">
        <v>70</v>
      </c>
      <c r="C10" s="59" t="s">
        <v>293</v>
      </c>
      <c r="D10" s="140">
        <f>SUM(D11+D16+D20+D26+D31+D32+D33)</f>
        <v>0</v>
      </c>
      <c r="E10" s="318">
        <f>SUM(E11+E16+E20+E26+E31+E32+E33)</f>
        <v>0</v>
      </c>
      <c r="F10" s="5"/>
    </row>
    <row r="11" spans="1:6" ht="15" customHeight="1">
      <c r="A11" s="316">
        <v>3</v>
      </c>
      <c r="B11" s="54">
        <v>700</v>
      </c>
      <c r="C11" s="55" t="s">
        <v>270</v>
      </c>
      <c r="D11" s="140">
        <f>SUM(D12:D15)</f>
        <v>0</v>
      </c>
      <c r="E11" s="318">
        <f>SUM(E12:E15)</f>
        <v>0</v>
      </c>
      <c r="F11" s="5"/>
    </row>
    <row r="12" spans="1:6" ht="12.75">
      <c r="A12" s="316">
        <v>4</v>
      </c>
      <c r="B12" s="23">
        <v>7000</v>
      </c>
      <c r="C12" s="30" t="s">
        <v>271</v>
      </c>
      <c r="D12" s="174"/>
      <c r="E12" s="319"/>
      <c r="F12" s="5"/>
    </row>
    <row r="13" spans="1:6" ht="12.75">
      <c r="A13" s="316">
        <v>5</v>
      </c>
      <c r="B13" s="23">
        <v>7001</v>
      </c>
      <c r="C13" s="57" t="s">
        <v>272</v>
      </c>
      <c r="D13" s="174"/>
      <c r="E13" s="319"/>
      <c r="F13" s="5"/>
    </row>
    <row r="14" spans="1:6" ht="12.75">
      <c r="A14" s="316">
        <v>6</v>
      </c>
      <c r="B14" s="23">
        <v>7002</v>
      </c>
      <c r="C14" s="57" t="s">
        <v>273</v>
      </c>
      <c r="D14" s="174"/>
      <c r="E14" s="319"/>
      <c r="F14" s="5"/>
    </row>
    <row r="15" spans="1:6" ht="12.75">
      <c r="A15" s="316">
        <v>7</v>
      </c>
      <c r="B15" s="60">
        <v>7009</v>
      </c>
      <c r="C15" s="61" t="s">
        <v>274</v>
      </c>
      <c r="D15" s="174"/>
      <c r="E15" s="319"/>
      <c r="F15" s="5"/>
    </row>
    <row r="16" spans="1:6" ht="14.25" customHeight="1">
      <c r="A16" s="316">
        <v>8</v>
      </c>
      <c r="B16" s="54">
        <v>702</v>
      </c>
      <c r="C16" s="55" t="s">
        <v>275</v>
      </c>
      <c r="D16" s="140">
        <f>SUM(D17:D19)</f>
        <v>0</v>
      </c>
      <c r="E16" s="318">
        <f>SUM(E17:E19)</f>
        <v>0</v>
      </c>
      <c r="F16" s="5"/>
    </row>
    <row r="17" spans="1:6" ht="12.75">
      <c r="A17" s="316">
        <v>9</v>
      </c>
      <c r="B17" s="23">
        <v>7020</v>
      </c>
      <c r="C17" s="57" t="s">
        <v>276</v>
      </c>
      <c r="D17" s="174"/>
      <c r="E17" s="319"/>
      <c r="F17" s="5"/>
    </row>
    <row r="18" spans="1:6" ht="12.75">
      <c r="A18" s="316">
        <v>10</v>
      </c>
      <c r="B18" s="23">
        <v>7021</v>
      </c>
      <c r="C18" s="57" t="s">
        <v>277</v>
      </c>
      <c r="D18" s="174"/>
      <c r="E18" s="319"/>
      <c r="F18" s="5"/>
    </row>
    <row r="19" spans="1:6" ht="12.75">
      <c r="A19" s="316">
        <v>11</v>
      </c>
      <c r="B19" s="23">
        <v>7029</v>
      </c>
      <c r="C19" s="57" t="s">
        <v>278</v>
      </c>
      <c r="D19" s="174"/>
      <c r="E19" s="319"/>
      <c r="F19" s="5"/>
    </row>
    <row r="20" spans="1:6" ht="12.75">
      <c r="A20" s="316">
        <v>12</v>
      </c>
      <c r="B20" s="54">
        <v>703</v>
      </c>
      <c r="C20" s="55" t="s">
        <v>279</v>
      </c>
      <c r="D20" s="140">
        <f>SUM(D21:D25)</f>
        <v>0</v>
      </c>
      <c r="E20" s="318">
        <f>SUM(E21:E25)</f>
        <v>0</v>
      </c>
      <c r="F20" s="5"/>
    </row>
    <row r="21" spans="1:6" ht="12.75">
      <c r="A21" s="316">
        <v>13</v>
      </c>
      <c r="B21" s="23">
        <v>7030</v>
      </c>
      <c r="C21" s="57" t="s">
        <v>280</v>
      </c>
      <c r="D21" s="174"/>
      <c r="E21" s="319"/>
      <c r="F21" s="5"/>
    </row>
    <row r="22" spans="1:6" ht="12.75">
      <c r="A22" s="316">
        <v>14</v>
      </c>
      <c r="B22" s="23">
        <v>7031</v>
      </c>
      <c r="C22" s="57" t="s">
        <v>281</v>
      </c>
      <c r="D22" s="174"/>
      <c r="E22" s="319"/>
      <c r="F22" s="5"/>
    </row>
    <row r="23" spans="1:6" ht="12.75">
      <c r="A23" s="316">
        <v>15</v>
      </c>
      <c r="B23" s="23">
        <v>7032</v>
      </c>
      <c r="C23" s="57" t="s">
        <v>282</v>
      </c>
      <c r="D23" s="174"/>
      <c r="E23" s="319"/>
      <c r="F23" s="5"/>
    </row>
    <row r="24" spans="1:6" ht="12.75">
      <c r="A24" s="316">
        <v>16</v>
      </c>
      <c r="B24" s="23">
        <v>7033</v>
      </c>
      <c r="C24" s="57" t="s">
        <v>283</v>
      </c>
      <c r="D24" s="174"/>
      <c r="E24" s="319"/>
      <c r="F24" s="5"/>
    </row>
    <row r="25" spans="1:6" ht="12.75">
      <c r="A25" s="316">
        <v>17</v>
      </c>
      <c r="B25" s="23">
        <v>7035</v>
      </c>
      <c r="C25" s="57" t="s">
        <v>284</v>
      </c>
      <c r="D25" s="174"/>
      <c r="E25" s="319"/>
      <c r="F25" s="5"/>
    </row>
    <row r="26" spans="1:6" ht="14.25" customHeight="1">
      <c r="A26" s="316">
        <v>18</v>
      </c>
      <c r="B26" s="54">
        <v>704</v>
      </c>
      <c r="C26" s="55" t="s">
        <v>285</v>
      </c>
      <c r="D26" s="140">
        <f>SUM(D27:D30)</f>
        <v>0</v>
      </c>
      <c r="E26" s="318">
        <f>SUM(E27:E30)</f>
        <v>0</v>
      </c>
      <c r="F26" s="5"/>
    </row>
    <row r="27" spans="1:6" ht="12.75">
      <c r="A27" s="316">
        <v>19</v>
      </c>
      <c r="B27" s="23">
        <v>7040</v>
      </c>
      <c r="C27" s="57" t="s">
        <v>286</v>
      </c>
      <c r="D27" s="174"/>
      <c r="E27" s="319"/>
      <c r="F27" s="5"/>
    </row>
    <row r="28" spans="1:6" ht="12.75">
      <c r="A28" s="316">
        <v>20</v>
      </c>
      <c r="B28" s="23">
        <v>7041</v>
      </c>
      <c r="C28" s="57" t="s">
        <v>287</v>
      </c>
      <c r="D28" s="174"/>
      <c r="E28" s="319"/>
      <c r="F28" s="5"/>
    </row>
    <row r="29" spans="1:6" ht="12.75">
      <c r="A29" s="316">
        <v>21</v>
      </c>
      <c r="B29" s="23">
        <v>7042</v>
      </c>
      <c r="C29" s="57" t="s">
        <v>288</v>
      </c>
      <c r="D29" s="174"/>
      <c r="E29" s="319"/>
      <c r="F29" s="5"/>
    </row>
    <row r="30" spans="1:6" ht="12.75">
      <c r="A30" s="316">
        <v>22</v>
      </c>
      <c r="B30" s="23">
        <v>7049</v>
      </c>
      <c r="C30" s="57" t="s">
        <v>289</v>
      </c>
      <c r="D30" s="174"/>
      <c r="E30" s="319"/>
      <c r="F30" s="5"/>
    </row>
    <row r="31" spans="1:6" ht="14.25" customHeight="1">
      <c r="A31" s="316">
        <v>23</v>
      </c>
      <c r="B31" s="54">
        <v>705</v>
      </c>
      <c r="C31" s="55" t="s">
        <v>290</v>
      </c>
      <c r="D31" s="140"/>
      <c r="E31" s="318"/>
      <c r="F31" s="5"/>
    </row>
    <row r="32" spans="1:6" ht="14.25" customHeight="1">
      <c r="A32" s="316">
        <v>24</v>
      </c>
      <c r="B32" s="54">
        <v>708</v>
      </c>
      <c r="C32" s="55" t="s">
        <v>291</v>
      </c>
      <c r="D32" s="140"/>
      <c r="E32" s="318"/>
      <c r="F32" s="5"/>
    </row>
    <row r="33" spans="1:6" ht="14.25" customHeight="1">
      <c r="A33" s="316">
        <v>25</v>
      </c>
      <c r="B33" s="54">
        <v>709</v>
      </c>
      <c r="C33" s="55" t="s">
        <v>292</v>
      </c>
      <c r="D33" s="140"/>
      <c r="E33" s="318"/>
      <c r="F33" s="5"/>
    </row>
    <row r="34" spans="1:6" ht="15" customHeight="1">
      <c r="A34" s="316">
        <v>26</v>
      </c>
      <c r="B34" s="58">
        <v>75</v>
      </c>
      <c r="C34" s="59" t="s">
        <v>294</v>
      </c>
      <c r="D34" s="140">
        <f>SUM(D35:D41)</f>
        <v>0</v>
      </c>
      <c r="E34" s="318">
        <f>SUM(E35:E41)</f>
        <v>0</v>
      </c>
      <c r="F34" s="5"/>
    </row>
    <row r="35" spans="1:6" ht="12.75">
      <c r="A35" s="316">
        <v>27</v>
      </c>
      <c r="B35" s="23">
        <v>750</v>
      </c>
      <c r="C35" s="57" t="s">
        <v>295</v>
      </c>
      <c r="D35" s="174"/>
      <c r="E35" s="319"/>
      <c r="F35" s="5"/>
    </row>
    <row r="36" spans="1:6" ht="12.75">
      <c r="A36" s="316">
        <v>28</v>
      </c>
      <c r="B36" s="23">
        <v>751</v>
      </c>
      <c r="C36" s="57" t="s">
        <v>296</v>
      </c>
      <c r="D36" s="174"/>
      <c r="E36" s="319"/>
      <c r="F36" s="5"/>
    </row>
    <row r="37" spans="1:6" ht="12.75">
      <c r="A37" s="316">
        <v>29</v>
      </c>
      <c r="B37" s="23">
        <v>752</v>
      </c>
      <c r="C37" s="57" t="s">
        <v>297</v>
      </c>
      <c r="D37" s="174"/>
      <c r="E37" s="319"/>
      <c r="F37" s="5"/>
    </row>
    <row r="38" spans="1:6" ht="12.75">
      <c r="A38" s="316">
        <v>30</v>
      </c>
      <c r="B38" s="23">
        <v>753</v>
      </c>
      <c r="C38" s="57" t="s">
        <v>298</v>
      </c>
      <c r="D38" s="174"/>
      <c r="E38" s="319"/>
      <c r="F38" s="5"/>
    </row>
    <row r="39" spans="1:6" ht="12.75">
      <c r="A39" s="316">
        <v>31</v>
      </c>
      <c r="B39" s="23">
        <v>754</v>
      </c>
      <c r="C39" s="57" t="s">
        <v>299</v>
      </c>
      <c r="D39" s="174"/>
      <c r="E39" s="319"/>
      <c r="F39" s="5"/>
    </row>
    <row r="40" spans="1:6" ht="12.75">
      <c r="A40" s="316">
        <v>32</v>
      </c>
      <c r="B40" s="23">
        <v>755</v>
      </c>
      <c r="C40" s="57" t="s">
        <v>300</v>
      </c>
      <c r="D40" s="174"/>
      <c r="E40" s="319"/>
      <c r="F40" s="5"/>
    </row>
    <row r="41" spans="1:6" ht="12.75">
      <c r="A41" s="316">
        <v>33</v>
      </c>
      <c r="B41" s="23">
        <v>756</v>
      </c>
      <c r="C41" s="57" t="s">
        <v>301</v>
      </c>
      <c r="D41" s="174"/>
      <c r="E41" s="319"/>
      <c r="F41" s="5"/>
    </row>
    <row r="42" spans="1:6" ht="15" customHeight="1">
      <c r="A42" s="316">
        <v>34</v>
      </c>
      <c r="B42" s="58">
        <v>71</v>
      </c>
      <c r="C42" s="59" t="s">
        <v>450</v>
      </c>
      <c r="D42" s="140">
        <f>D47+D55</f>
        <v>0</v>
      </c>
      <c r="E42" s="318">
        <f>SUM(E43+E47+E55)</f>
        <v>0</v>
      </c>
      <c r="F42" s="5"/>
    </row>
    <row r="43" spans="1:7" s="12" customFormat="1" ht="12.75">
      <c r="A43" s="316">
        <v>35</v>
      </c>
      <c r="B43" s="54">
        <v>710</v>
      </c>
      <c r="C43" s="55" t="s">
        <v>302</v>
      </c>
      <c r="D43" s="140">
        <f>SUM(D44:D46)</f>
        <v>0</v>
      </c>
      <c r="E43" s="318">
        <f>SUM(E44:E46)</f>
        <v>0</v>
      </c>
      <c r="F43" s="5"/>
      <c r="G43" s="299"/>
    </row>
    <row r="44" spans="1:6" ht="12.75">
      <c r="A44" s="316">
        <v>36</v>
      </c>
      <c r="B44" s="23">
        <v>7100</v>
      </c>
      <c r="C44" s="57" t="s">
        <v>303</v>
      </c>
      <c r="D44" s="174"/>
      <c r="E44" s="319"/>
      <c r="F44" s="5"/>
    </row>
    <row r="45" spans="1:6" ht="12.75">
      <c r="A45" s="316">
        <v>37</v>
      </c>
      <c r="B45" s="23">
        <v>7101</v>
      </c>
      <c r="C45" s="57" t="s">
        <v>304</v>
      </c>
      <c r="D45" s="174"/>
      <c r="E45" s="319"/>
      <c r="F45" s="5"/>
    </row>
    <row r="46" spans="1:6" ht="12.75">
      <c r="A46" s="316">
        <v>38</v>
      </c>
      <c r="B46" s="23">
        <v>7109</v>
      </c>
      <c r="C46" s="57" t="s">
        <v>305</v>
      </c>
      <c r="D46" s="174"/>
      <c r="E46" s="319"/>
      <c r="F46" s="5"/>
    </row>
    <row r="47" spans="1:7" s="12" customFormat="1" ht="12.75">
      <c r="A47" s="316">
        <v>39</v>
      </c>
      <c r="B47" s="54">
        <v>711</v>
      </c>
      <c r="C47" s="55" t="s">
        <v>306</v>
      </c>
      <c r="D47" s="140">
        <f>SUM(D48:D54)</f>
        <v>0</v>
      </c>
      <c r="E47" s="318">
        <f>SUM(E48:E54)</f>
        <v>0</v>
      </c>
      <c r="F47" s="5"/>
      <c r="G47" s="299"/>
    </row>
    <row r="48" spans="1:6" ht="12.75">
      <c r="A48" s="316">
        <v>40</v>
      </c>
      <c r="B48" s="23">
        <v>7110</v>
      </c>
      <c r="C48" s="57" t="s">
        <v>307</v>
      </c>
      <c r="D48" s="174"/>
      <c r="E48" s="319"/>
      <c r="F48" s="5"/>
    </row>
    <row r="49" spans="1:6" ht="12.75">
      <c r="A49" s="316">
        <v>41</v>
      </c>
      <c r="B49" s="23">
        <v>7111</v>
      </c>
      <c r="C49" s="57" t="s">
        <v>308</v>
      </c>
      <c r="D49" s="174"/>
      <c r="E49" s="319"/>
      <c r="F49" s="5"/>
    </row>
    <row r="50" spans="1:6" ht="12.75">
      <c r="A50" s="316">
        <v>42</v>
      </c>
      <c r="B50" s="23">
        <v>7112</v>
      </c>
      <c r="C50" s="57" t="s">
        <v>309</v>
      </c>
      <c r="D50" s="174"/>
      <c r="E50" s="319">
        <v>0</v>
      </c>
      <c r="F50" s="5"/>
    </row>
    <row r="51" spans="1:6" ht="12.75">
      <c r="A51" s="316">
        <v>43</v>
      </c>
      <c r="B51" s="23">
        <v>7113</v>
      </c>
      <c r="C51" s="57" t="s">
        <v>310</v>
      </c>
      <c r="D51" s="174"/>
      <c r="E51" s="319">
        <v>0</v>
      </c>
      <c r="F51" s="5"/>
    </row>
    <row r="52" spans="1:6" ht="12.75">
      <c r="A52" s="316">
        <v>44</v>
      </c>
      <c r="B52" s="23">
        <v>7114</v>
      </c>
      <c r="C52" s="57" t="s">
        <v>311</v>
      </c>
      <c r="D52" s="174"/>
      <c r="E52" s="319"/>
      <c r="F52" s="5"/>
    </row>
    <row r="53" spans="1:6" ht="12.75">
      <c r="A53" s="316">
        <v>45</v>
      </c>
      <c r="B53" s="23">
        <v>7115</v>
      </c>
      <c r="C53" s="57" t="s">
        <v>312</v>
      </c>
      <c r="D53" s="174"/>
      <c r="E53" s="319"/>
      <c r="F53" s="5"/>
    </row>
    <row r="54" spans="1:6" ht="12.75">
      <c r="A54" s="316">
        <v>46</v>
      </c>
      <c r="B54" s="23">
        <v>7116</v>
      </c>
      <c r="C54" s="57" t="s">
        <v>313</v>
      </c>
      <c r="D54" s="174"/>
      <c r="E54" s="319"/>
      <c r="F54" s="5"/>
    </row>
    <row r="55" spans="1:7" s="12" customFormat="1" ht="12.75">
      <c r="A55" s="316">
        <v>47</v>
      </c>
      <c r="B55" s="54">
        <v>719</v>
      </c>
      <c r="C55" s="55" t="s">
        <v>314</v>
      </c>
      <c r="D55" s="140"/>
      <c r="E55" s="318">
        <v>0</v>
      </c>
      <c r="F55" s="5"/>
      <c r="G55" s="299"/>
    </row>
    <row r="56" spans="1:6" ht="15" customHeight="1">
      <c r="A56" s="316">
        <v>48</v>
      </c>
      <c r="B56" s="58">
        <v>76</v>
      </c>
      <c r="C56" s="59" t="s">
        <v>315</v>
      </c>
      <c r="D56" s="140">
        <f>SUM(D57:D60)</f>
        <v>0</v>
      </c>
      <c r="E56" s="318">
        <f>SUM(E57:E60)</f>
        <v>0</v>
      </c>
      <c r="F56" s="5"/>
    </row>
    <row r="57" spans="1:7" s="128" customFormat="1" ht="12.75">
      <c r="A57" s="316">
        <v>49</v>
      </c>
      <c r="B57" s="56">
        <v>760</v>
      </c>
      <c r="C57" s="57" t="s">
        <v>316</v>
      </c>
      <c r="D57" s="151"/>
      <c r="E57" s="320"/>
      <c r="F57" s="5"/>
      <c r="G57" s="300"/>
    </row>
    <row r="58" spans="1:7" s="128" customFormat="1" ht="12.75">
      <c r="A58" s="316">
        <v>50</v>
      </c>
      <c r="B58" s="56">
        <v>761</v>
      </c>
      <c r="C58" s="57" t="s">
        <v>317</v>
      </c>
      <c r="D58" s="151"/>
      <c r="E58" s="320"/>
      <c r="F58" s="5"/>
      <c r="G58" s="300"/>
    </row>
    <row r="59" spans="1:7" s="128" customFormat="1" ht="12.75">
      <c r="A59" s="316">
        <v>51</v>
      </c>
      <c r="B59" s="56">
        <v>765</v>
      </c>
      <c r="C59" s="57" t="s">
        <v>318</v>
      </c>
      <c r="D59" s="151"/>
      <c r="E59" s="320"/>
      <c r="F59" s="5"/>
      <c r="G59" s="300"/>
    </row>
    <row r="60" spans="1:7" s="128" customFormat="1" ht="12.75">
      <c r="A60" s="316">
        <v>52</v>
      </c>
      <c r="B60" s="56">
        <v>766</v>
      </c>
      <c r="C60" s="57" t="s">
        <v>319</v>
      </c>
      <c r="D60" s="151"/>
      <c r="E60" s="320"/>
      <c r="F60" s="5"/>
      <c r="G60" s="300"/>
    </row>
    <row r="61" spans="1:6" ht="15" customHeight="1">
      <c r="A61" s="316">
        <v>53</v>
      </c>
      <c r="B61" s="58">
        <v>72</v>
      </c>
      <c r="C61" s="59" t="s">
        <v>320</v>
      </c>
      <c r="D61" s="140">
        <f>D62+D72</f>
        <v>477542523</v>
      </c>
      <c r="E61" s="318">
        <f>E62+E72</f>
        <v>165759675</v>
      </c>
      <c r="F61" s="5"/>
    </row>
    <row r="62" spans="1:7" s="12" customFormat="1" ht="12.75">
      <c r="A62" s="316">
        <v>54</v>
      </c>
      <c r="B62" s="54">
        <v>720</v>
      </c>
      <c r="C62" s="55" t="s">
        <v>321</v>
      </c>
      <c r="D62" s="140">
        <f>SUM(D63:D71)</f>
        <v>477542523</v>
      </c>
      <c r="E62" s="318">
        <f>SUM(E63:E71)</f>
        <v>165759675</v>
      </c>
      <c r="F62" s="5"/>
      <c r="G62" s="299"/>
    </row>
    <row r="63" spans="1:7" s="128" customFormat="1" ht="12.75">
      <c r="A63" s="316">
        <v>55</v>
      </c>
      <c r="B63" s="56">
        <v>7200</v>
      </c>
      <c r="C63" s="57" t="s">
        <v>322</v>
      </c>
      <c r="D63" s="304">
        <v>448252944</v>
      </c>
      <c r="E63" s="304">
        <v>154067775</v>
      </c>
      <c r="F63" s="5"/>
      <c r="G63" s="300"/>
    </row>
    <row r="64" spans="1:10" s="128" customFormat="1" ht="12.75">
      <c r="A64" s="316">
        <v>56</v>
      </c>
      <c r="B64" s="56">
        <v>7201</v>
      </c>
      <c r="C64" s="57" t="s">
        <v>323</v>
      </c>
      <c r="D64" s="389">
        <v>0</v>
      </c>
      <c r="E64" s="389">
        <v>0</v>
      </c>
      <c r="F64" s="5"/>
      <c r="G64" s="302"/>
      <c r="H64" s="302"/>
      <c r="I64" s="302"/>
      <c r="J64" s="303"/>
    </row>
    <row r="65" spans="1:10" s="128" customFormat="1" ht="12.75">
      <c r="A65" s="316">
        <v>57</v>
      </c>
      <c r="B65" s="56">
        <v>7202</v>
      </c>
      <c r="C65" s="57" t="s">
        <v>325</v>
      </c>
      <c r="D65" s="174"/>
      <c r="E65" s="319"/>
      <c r="F65" s="5"/>
      <c r="G65" s="302"/>
      <c r="H65" s="302"/>
      <c r="I65" s="302"/>
      <c r="J65" s="303"/>
    </row>
    <row r="66" spans="1:10" s="128" customFormat="1" ht="12.75">
      <c r="A66" s="316">
        <v>58</v>
      </c>
      <c r="B66" s="56">
        <v>7203</v>
      </c>
      <c r="C66" s="57" t="s">
        <v>324</v>
      </c>
      <c r="D66" s="174"/>
      <c r="E66" s="319"/>
      <c r="F66" s="5"/>
      <c r="G66" s="300"/>
      <c r="H66" s="302"/>
      <c r="J66" s="303"/>
    </row>
    <row r="67" spans="1:10" s="128" customFormat="1" ht="12.75">
      <c r="A67" s="316">
        <v>59</v>
      </c>
      <c r="B67" s="56">
        <v>7204</v>
      </c>
      <c r="C67" s="57" t="s">
        <v>326</v>
      </c>
      <c r="D67" s="174"/>
      <c r="E67" s="319"/>
      <c r="F67" s="5"/>
      <c r="G67" s="300"/>
      <c r="H67" s="302"/>
      <c r="I67" s="302"/>
      <c r="J67" s="303"/>
    </row>
    <row r="68" spans="1:10" s="128" customFormat="1" ht="12.75">
      <c r="A68" s="316">
        <v>60</v>
      </c>
      <c r="B68" s="56">
        <v>7205</v>
      </c>
      <c r="C68" s="57" t="s">
        <v>327</v>
      </c>
      <c r="D68" s="174"/>
      <c r="E68" s="319"/>
      <c r="F68" s="5"/>
      <c r="G68" s="300"/>
      <c r="H68" s="302"/>
      <c r="I68" s="302"/>
      <c r="J68" s="303"/>
    </row>
    <row r="69" spans="1:10" s="128" customFormat="1" ht="12.75">
      <c r="A69" s="316">
        <v>61</v>
      </c>
      <c r="B69" s="56">
        <v>7206</v>
      </c>
      <c r="C69" s="57" t="s">
        <v>328</v>
      </c>
      <c r="D69" s="174">
        <v>29289579</v>
      </c>
      <c r="E69" s="174">
        <v>11691900</v>
      </c>
      <c r="F69" s="5"/>
      <c r="G69" s="300"/>
      <c r="I69" s="302"/>
      <c r="J69" s="303"/>
    </row>
    <row r="70" spans="1:10" s="128" customFormat="1" ht="12.75">
      <c r="A70" s="316">
        <v>62</v>
      </c>
      <c r="B70" s="56">
        <v>7207</v>
      </c>
      <c r="C70" s="57" t="s">
        <v>329</v>
      </c>
      <c r="D70" s="174"/>
      <c r="E70" s="319"/>
      <c r="F70" s="5"/>
      <c r="G70" s="300"/>
      <c r="H70" s="303"/>
      <c r="I70" s="302"/>
      <c r="J70" s="303"/>
    </row>
    <row r="71" spans="1:10" s="128" customFormat="1" ht="12.75">
      <c r="A71" s="316">
        <v>63</v>
      </c>
      <c r="B71" s="56">
        <v>7209</v>
      </c>
      <c r="C71" s="57" t="s">
        <v>330</v>
      </c>
      <c r="D71" s="174"/>
      <c r="E71" s="319"/>
      <c r="F71" s="5"/>
      <c r="G71" s="300"/>
      <c r="I71" s="302"/>
      <c r="J71" s="303"/>
    </row>
    <row r="72" spans="1:7" s="12" customFormat="1" ht="12.75">
      <c r="A72" s="316">
        <v>64</v>
      </c>
      <c r="B72" s="54">
        <v>721</v>
      </c>
      <c r="C72" s="55" t="s">
        <v>331</v>
      </c>
      <c r="D72" s="140">
        <f>SUM(D73:D74)</f>
        <v>0</v>
      </c>
      <c r="E72" s="318">
        <f>SUM(E73:E74)</f>
        <v>0</v>
      </c>
      <c r="F72" s="5"/>
      <c r="G72" s="299"/>
    </row>
    <row r="73" spans="1:7" s="128" customFormat="1" ht="12.75">
      <c r="A73" s="316">
        <v>65</v>
      </c>
      <c r="B73" s="56"/>
      <c r="C73" s="57" t="s">
        <v>332</v>
      </c>
      <c r="D73" s="174"/>
      <c r="E73" s="319"/>
      <c r="F73" s="5"/>
      <c r="G73" s="300"/>
    </row>
    <row r="74" spans="1:7" s="128" customFormat="1" ht="12.75">
      <c r="A74" s="316">
        <v>66</v>
      </c>
      <c r="B74" s="56"/>
      <c r="C74" s="57" t="s">
        <v>333</v>
      </c>
      <c r="D74" s="174"/>
      <c r="E74" s="319"/>
      <c r="F74" s="5"/>
      <c r="G74" s="300"/>
    </row>
    <row r="75" spans="1:6" ht="15" customHeight="1">
      <c r="A75" s="316">
        <v>67</v>
      </c>
      <c r="B75" s="58"/>
      <c r="C75" s="59" t="s">
        <v>334</v>
      </c>
      <c r="D75" s="151">
        <f>SUM(D76:D80)</f>
        <v>0</v>
      </c>
      <c r="E75" s="320">
        <f>SUM(E76:E80)</f>
        <v>0</v>
      </c>
      <c r="F75" s="5"/>
    </row>
    <row r="76" spans="1:7" s="128" customFormat="1" ht="12.75">
      <c r="A76" s="316">
        <v>68</v>
      </c>
      <c r="B76" s="56">
        <v>781</v>
      </c>
      <c r="C76" s="57" t="s">
        <v>335</v>
      </c>
      <c r="D76" s="174"/>
      <c r="E76" s="319"/>
      <c r="F76" s="5"/>
      <c r="G76" s="300"/>
    </row>
    <row r="77" spans="1:7" s="128" customFormat="1" ht="12.75">
      <c r="A77" s="316">
        <v>69</v>
      </c>
      <c r="B77" s="56">
        <v>782</v>
      </c>
      <c r="C77" s="57" t="s">
        <v>336</v>
      </c>
      <c r="D77" s="174"/>
      <c r="E77" s="319"/>
      <c r="F77" s="5"/>
      <c r="G77" s="300"/>
    </row>
    <row r="78" spans="1:7" s="128" customFormat="1" ht="12.75">
      <c r="A78" s="316">
        <v>70</v>
      </c>
      <c r="B78" s="56">
        <v>783</v>
      </c>
      <c r="C78" s="57" t="s">
        <v>337</v>
      </c>
      <c r="D78" s="174"/>
      <c r="E78" s="319"/>
      <c r="F78" s="5"/>
      <c r="G78" s="300"/>
    </row>
    <row r="79" spans="1:7" s="12" customFormat="1" ht="12.75">
      <c r="A79" s="316">
        <v>71</v>
      </c>
      <c r="B79" s="56">
        <v>784</v>
      </c>
      <c r="C79" s="57" t="s">
        <v>338</v>
      </c>
      <c r="D79" s="174"/>
      <c r="E79" s="319"/>
      <c r="F79" s="5"/>
      <c r="G79" s="299"/>
    </row>
    <row r="80" spans="1:7" s="128" customFormat="1" ht="12.75">
      <c r="A80" s="316">
        <v>72</v>
      </c>
      <c r="B80" s="56">
        <v>787</v>
      </c>
      <c r="C80" s="57" t="s">
        <v>339</v>
      </c>
      <c r="D80" s="174"/>
      <c r="E80" s="319"/>
      <c r="F80" s="5"/>
      <c r="G80" s="300"/>
    </row>
    <row r="81" spans="1:6" ht="15" customHeight="1">
      <c r="A81" s="316">
        <v>73</v>
      </c>
      <c r="B81" s="197" t="s">
        <v>655</v>
      </c>
      <c r="C81" s="59" t="s">
        <v>656</v>
      </c>
      <c r="D81" s="140"/>
      <c r="E81" s="318"/>
      <c r="F81" s="5"/>
    </row>
    <row r="82" spans="1:10" ht="18.75" customHeight="1">
      <c r="A82" s="316">
        <v>74</v>
      </c>
      <c r="B82" s="14" t="s">
        <v>57</v>
      </c>
      <c r="C82" s="27" t="s">
        <v>340</v>
      </c>
      <c r="D82" s="140">
        <f>SUM(D83+D88+D91+D103+D109+D123+D138+D139+D137)</f>
        <v>477637312</v>
      </c>
      <c r="E82" s="318">
        <f>SUM(E83+E88+E91+E103+E109+E123+E138+E139+E137)</f>
        <v>165231096</v>
      </c>
      <c r="F82" s="5"/>
      <c r="I82" s="232"/>
      <c r="J82" s="233"/>
    </row>
    <row r="83" spans="1:7" s="12" customFormat="1" ht="14.25" customHeight="1">
      <c r="A83" s="316">
        <v>75</v>
      </c>
      <c r="B83" s="54">
        <v>600</v>
      </c>
      <c r="C83" s="55" t="s">
        <v>345</v>
      </c>
      <c r="D83" s="140">
        <f>SUM(D84:D87)</f>
        <v>378339710</v>
      </c>
      <c r="E83" s="318">
        <f>SUM(E84:E87)</f>
        <v>133573571</v>
      </c>
      <c r="F83" s="5"/>
      <c r="G83" s="299"/>
    </row>
    <row r="84" spans="1:6" ht="12.75">
      <c r="A84" s="316">
        <v>76</v>
      </c>
      <c r="B84" s="23">
        <v>6001</v>
      </c>
      <c r="C84" s="57" t="s">
        <v>346</v>
      </c>
      <c r="D84" s="204">
        <v>378339710</v>
      </c>
      <c r="E84" s="204">
        <f>132121136+1452435</f>
        <v>133573571</v>
      </c>
      <c r="F84" s="5"/>
    </row>
    <row r="85" spans="1:6" ht="12.75">
      <c r="A85" s="316">
        <v>77</v>
      </c>
      <c r="B85" s="23">
        <v>6002</v>
      </c>
      <c r="C85" s="57" t="s">
        <v>347</v>
      </c>
      <c r="D85" s="174"/>
      <c r="E85" s="319">
        <v>0</v>
      </c>
      <c r="F85" s="5"/>
    </row>
    <row r="86" spans="1:6" ht="12.75">
      <c r="A86" s="316">
        <v>78</v>
      </c>
      <c r="B86" s="23">
        <v>6003</v>
      </c>
      <c r="C86" s="57" t="s">
        <v>31</v>
      </c>
      <c r="D86" s="174"/>
      <c r="E86" s="319"/>
      <c r="F86" s="5"/>
    </row>
    <row r="87" spans="1:6" ht="12.75">
      <c r="A87" s="316">
        <v>79</v>
      </c>
      <c r="B87" s="23">
        <v>6009</v>
      </c>
      <c r="C87" s="57" t="s">
        <v>348</v>
      </c>
      <c r="D87" s="174"/>
      <c r="E87" s="319"/>
      <c r="F87" s="5"/>
    </row>
    <row r="88" spans="1:7" s="12" customFormat="1" ht="17.25" customHeight="1">
      <c r="A88" s="316">
        <v>80</v>
      </c>
      <c r="B88" s="54">
        <v>601</v>
      </c>
      <c r="C88" s="55" t="s">
        <v>362</v>
      </c>
      <c r="D88" s="140">
        <f>SUM(D89:D90)</f>
        <v>36183388</v>
      </c>
      <c r="E88" s="318">
        <f>SUM(E89:E90)</f>
        <v>15879555</v>
      </c>
      <c r="F88" s="5"/>
      <c r="G88" s="299" t="s">
        <v>771</v>
      </c>
    </row>
    <row r="89" spans="1:6" ht="12.75">
      <c r="A89" s="316">
        <v>81</v>
      </c>
      <c r="B89" s="23">
        <v>6010</v>
      </c>
      <c r="C89" s="57" t="s">
        <v>349</v>
      </c>
      <c r="D89" s="174">
        <v>30759473</v>
      </c>
      <c r="E89" s="174">
        <f>13488400+315633</f>
        <v>13804033</v>
      </c>
      <c r="F89" s="5"/>
    </row>
    <row r="90" spans="1:6" ht="12.75">
      <c r="A90" s="316">
        <v>82</v>
      </c>
      <c r="B90" s="23">
        <v>6011</v>
      </c>
      <c r="C90" s="57" t="s">
        <v>350</v>
      </c>
      <c r="D90" s="174">
        <v>5423915</v>
      </c>
      <c r="E90" s="174">
        <f>2020012+55510</f>
        <v>2075522</v>
      </c>
      <c r="F90" s="5"/>
    </row>
    <row r="91" spans="1:7" s="12" customFormat="1" ht="17.25" customHeight="1">
      <c r="A91" s="316">
        <v>83</v>
      </c>
      <c r="B91" s="54">
        <v>602</v>
      </c>
      <c r="C91" s="55" t="s">
        <v>363</v>
      </c>
      <c r="D91" s="140">
        <f>SUM(D92:D102)</f>
        <v>62703095</v>
      </c>
      <c r="E91" s="318">
        <f>SUM(E92:E102)</f>
        <v>14795454</v>
      </c>
      <c r="F91" s="5"/>
      <c r="G91" s="299"/>
    </row>
    <row r="92" spans="1:6" ht="12.75">
      <c r="A92" s="316">
        <v>84</v>
      </c>
      <c r="B92" s="23">
        <v>602</v>
      </c>
      <c r="C92" s="57" t="s">
        <v>351</v>
      </c>
      <c r="D92" s="174"/>
      <c r="E92" s="319"/>
      <c r="F92" s="5"/>
    </row>
    <row r="93" spans="1:6" ht="12.75">
      <c r="A93" s="316">
        <v>85</v>
      </c>
      <c r="B93" s="23">
        <v>6020</v>
      </c>
      <c r="C93" s="57" t="s">
        <v>352</v>
      </c>
      <c r="D93" s="174">
        <v>7119021</v>
      </c>
      <c r="E93" s="174">
        <f>5365780-230599</f>
        <v>5135181</v>
      </c>
      <c r="F93" s="5"/>
    </row>
    <row r="94" spans="1:6" ht="12.75">
      <c r="A94" s="316">
        <v>86</v>
      </c>
      <c r="B94" s="23">
        <v>6021</v>
      </c>
      <c r="C94" s="57" t="s">
        <v>353</v>
      </c>
      <c r="D94" s="205"/>
      <c r="E94" s="205"/>
      <c r="F94" s="5"/>
    </row>
    <row r="95" spans="1:6" ht="12.75">
      <c r="A95" s="316">
        <v>87</v>
      </c>
      <c r="B95" s="23">
        <v>6022</v>
      </c>
      <c r="C95" s="57" t="s">
        <v>354</v>
      </c>
      <c r="D95" s="205">
        <v>10211209</v>
      </c>
      <c r="E95" s="205">
        <f>4586488</f>
        <v>4586488</v>
      </c>
      <c r="F95" s="5"/>
    </row>
    <row r="96" spans="1:6" ht="12.75">
      <c r="A96" s="316">
        <v>88</v>
      </c>
      <c r="B96" s="23">
        <v>6023</v>
      </c>
      <c r="C96" s="57" t="s">
        <v>355</v>
      </c>
      <c r="D96" s="205">
        <v>1663552</v>
      </c>
      <c r="E96" s="205">
        <f>1742685</f>
        <v>1742685</v>
      </c>
      <c r="F96" s="5"/>
    </row>
    <row r="97" spans="1:6" ht="12.75">
      <c r="A97" s="316">
        <v>89</v>
      </c>
      <c r="B97" s="23">
        <v>6024</v>
      </c>
      <c r="C97" s="57" t="s">
        <v>356</v>
      </c>
      <c r="D97" s="205">
        <v>1222045</v>
      </c>
      <c r="E97" s="205">
        <v>251500</v>
      </c>
      <c r="F97" s="5"/>
    </row>
    <row r="98" spans="1:6" ht="12.75">
      <c r="A98" s="316">
        <v>90</v>
      </c>
      <c r="B98" s="23">
        <v>6025</v>
      </c>
      <c r="C98" s="57" t="s">
        <v>357</v>
      </c>
      <c r="D98" s="205">
        <v>1282340</v>
      </c>
      <c r="E98" s="205">
        <f>1043480</f>
        <v>1043480</v>
      </c>
      <c r="F98" s="5"/>
    </row>
    <row r="99" spans="1:6" ht="12.75">
      <c r="A99" s="316">
        <v>91</v>
      </c>
      <c r="B99" s="23">
        <v>6026</v>
      </c>
      <c r="C99" s="57" t="s">
        <v>358</v>
      </c>
      <c r="D99" s="205"/>
      <c r="E99" s="205"/>
      <c r="F99" s="5"/>
    </row>
    <row r="100" spans="1:6" ht="12.75">
      <c r="A100" s="316">
        <v>92</v>
      </c>
      <c r="B100" s="23">
        <v>6027</v>
      </c>
      <c r="C100" s="57" t="s">
        <v>359</v>
      </c>
      <c r="D100" s="174"/>
      <c r="E100" s="174"/>
      <c r="F100" s="5"/>
    </row>
    <row r="101" spans="1:6" ht="12.75">
      <c r="A101" s="316">
        <v>93</v>
      </c>
      <c r="B101" s="23">
        <v>6028</v>
      </c>
      <c r="C101" s="57" t="s">
        <v>360</v>
      </c>
      <c r="D101" s="174"/>
      <c r="E101" s="174"/>
      <c r="F101" s="5"/>
    </row>
    <row r="102" spans="1:6" ht="12.75">
      <c r="A102" s="321">
        <v>94</v>
      </c>
      <c r="B102" s="23">
        <v>6029</v>
      </c>
      <c r="C102" s="57" t="s">
        <v>361</v>
      </c>
      <c r="D102" s="174">
        <v>41204928</v>
      </c>
      <c r="E102" s="174">
        <f>2036120</f>
        <v>2036120</v>
      </c>
      <c r="F102" s="5"/>
    </row>
    <row r="103" spans="1:6" ht="12.75">
      <c r="A103" s="316">
        <v>95</v>
      </c>
      <c r="B103" s="54">
        <v>603</v>
      </c>
      <c r="C103" s="55" t="s">
        <v>364</v>
      </c>
      <c r="D103" s="140">
        <f>SUM(D104:D108)</f>
        <v>0</v>
      </c>
      <c r="E103" s="318">
        <f>SUM(E104:E108)</f>
        <v>0</v>
      </c>
      <c r="F103" s="5"/>
    </row>
    <row r="104" spans="1:6" ht="12.75">
      <c r="A104" s="316">
        <v>96</v>
      </c>
      <c r="B104" s="23">
        <v>6030</v>
      </c>
      <c r="C104" s="57" t="s">
        <v>150</v>
      </c>
      <c r="D104" s="174"/>
      <c r="E104" s="319"/>
      <c r="F104" s="5"/>
    </row>
    <row r="105" spans="1:6" ht="12.75">
      <c r="A105" s="316">
        <v>97</v>
      </c>
      <c r="B105" s="23">
        <v>6031</v>
      </c>
      <c r="C105" s="57" t="s">
        <v>151</v>
      </c>
      <c r="D105" s="174"/>
      <c r="E105" s="319"/>
      <c r="F105" s="5"/>
    </row>
    <row r="106" spans="1:6" ht="12.75">
      <c r="A106" s="316">
        <v>98</v>
      </c>
      <c r="B106" s="23">
        <v>6032</v>
      </c>
      <c r="C106" s="57" t="s">
        <v>152</v>
      </c>
      <c r="D106" s="174"/>
      <c r="E106" s="319"/>
      <c r="F106" s="5"/>
    </row>
    <row r="107" spans="1:6" ht="12.75">
      <c r="A107" s="316">
        <v>99</v>
      </c>
      <c r="B107" s="23">
        <v>6033</v>
      </c>
      <c r="C107" s="57" t="s">
        <v>153</v>
      </c>
      <c r="D107" s="174"/>
      <c r="E107" s="319"/>
      <c r="F107" s="5"/>
    </row>
    <row r="108" spans="1:6" ht="12.75">
      <c r="A108" s="316">
        <v>100</v>
      </c>
      <c r="B108" s="23">
        <v>6039</v>
      </c>
      <c r="C108" s="57" t="s">
        <v>129</v>
      </c>
      <c r="D108" s="174"/>
      <c r="E108" s="319"/>
      <c r="F108" s="5"/>
    </row>
    <row r="109" spans="1:7" s="12" customFormat="1" ht="17.25" customHeight="1">
      <c r="A109" s="316">
        <v>101</v>
      </c>
      <c r="B109" s="54"/>
      <c r="C109" s="55" t="s">
        <v>365</v>
      </c>
      <c r="D109" s="140">
        <f>D110+D115+D120</f>
        <v>316330</v>
      </c>
      <c r="E109" s="318">
        <f>SUM(E110+E115+E120)</f>
        <v>1511095</v>
      </c>
      <c r="F109" s="5"/>
      <c r="G109" s="299"/>
    </row>
    <row r="110" spans="1:7" s="12" customFormat="1" ht="12.75">
      <c r="A110" s="316">
        <v>102</v>
      </c>
      <c r="B110" s="54">
        <v>604</v>
      </c>
      <c r="C110" s="55" t="s">
        <v>366</v>
      </c>
      <c r="D110" s="140">
        <f>SUM(D111:D114)</f>
        <v>0</v>
      </c>
      <c r="E110" s="318">
        <f>SUM(E111:E114)</f>
        <v>0</v>
      </c>
      <c r="F110" s="5"/>
      <c r="G110" s="299"/>
    </row>
    <row r="111" spans="1:6" ht="12.75">
      <c r="A111" s="316">
        <v>103</v>
      </c>
      <c r="B111" s="23">
        <v>6040</v>
      </c>
      <c r="C111" s="57" t="s">
        <v>154</v>
      </c>
      <c r="D111" s="174"/>
      <c r="E111" s="319"/>
      <c r="F111" s="5"/>
    </row>
    <row r="112" spans="1:6" ht="12.75">
      <c r="A112" s="316">
        <v>104</v>
      </c>
      <c r="B112" s="23">
        <v>6041</v>
      </c>
      <c r="C112" s="57" t="s">
        <v>155</v>
      </c>
      <c r="D112" s="174"/>
      <c r="E112" s="319"/>
      <c r="F112" s="5"/>
    </row>
    <row r="113" spans="1:6" ht="12.75">
      <c r="A113" s="316">
        <v>105</v>
      </c>
      <c r="B113" s="23">
        <v>6042</v>
      </c>
      <c r="C113" s="57" t="s">
        <v>156</v>
      </c>
      <c r="D113" s="174"/>
      <c r="E113" s="319"/>
      <c r="F113" s="5"/>
    </row>
    <row r="114" spans="1:6" ht="12.75">
      <c r="A114" s="316">
        <v>106</v>
      </c>
      <c r="B114" s="23">
        <v>6044</v>
      </c>
      <c r="C114" s="57" t="s">
        <v>157</v>
      </c>
      <c r="D114" s="174"/>
      <c r="E114" s="319"/>
      <c r="F114" s="5"/>
    </row>
    <row r="115" spans="1:7" s="12" customFormat="1" ht="12.75">
      <c r="A115" s="316">
        <v>107</v>
      </c>
      <c r="B115" s="54">
        <v>605</v>
      </c>
      <c r="C115" s="55" t="s">
        <v>367</v>
      </c>
      <c r="D115" s="140">
        <f>SUM(D116:D119)</f>
        <v>0</v>
      </c>
      <c r="E115" s="318">
        <f>SUM(E116:E119)</f>
        <v>0</v>
      </c>
      <c r="F115" s="5"/>
      <c r="G115" s="299"/>
    </row>
    <row r="116" spans="1:6" ht="12.75">
      <c r="A116" s="316">
        <v>108</v>
      </c>
      <c r="B116" s="23">
        <v>6051</v>
      </c>
      <c r="C116" s="57" t="s">
        <v>158</v>
      </c>
      <c r="D116" s="174"/>
      <c r="E116" s="319"/>
      <c r="F116" s="5"/>
    </row>
    <row r="117" spans="1:6" ht="12.75">
      <c r="A117" s="316">
        <v>109</v>
      </c>
      <c r="B117" s="23">
        <v>6052</v>
      </c>
      <c r="C117" s="57" t="s">
        <v>159</v>
      </c>
      <c r="D117" s="174"/>
      <c r="E117" s="319"/>
      <c r="F117" s="5"/>
    </row>
    <row r="118" spans="1:6" ht="12.75">
      <c r="A118" s="316">
        <v>110</v>
      </c>
      <c r="B118" s="23">
        <v>6053</v>
      </c>
      <c r="C118" s="57" t="s">
        <v>160</v>
      </c>
      <c r="D118" s="174"/>
      <c r="E118" s="319"/>
      <c r="F118" s="5"/>
    </row>
    <row r="119" spans="1:6" ht="12.75">
      <c r="A119" s="316">
        <v>111</v>
      </c>
      <c r="B119" s="23">
        <v>6059</v>
      </c>
      <c r="C119" s="57" t="s">
        <v>161</v>
      </c>
      <c r="D119" s="174"/>
      <c r="E119" s="319"/>
      <c r="F119" s="5"/>
    </row>
    <row r="120" spans="1:7" s="12" customFormat="1" ht="12.75">
      <c r="A120" s="316">
        <v>112</v>
      </c>
      <c r="B120" s="54">
        <v>606</v>
      </c>
      <c r="C120" s="55" t="s">
        <v>368</v>
      </c>
      <c r="D120" s="140">
        <f>SUM(D121:D122)</f>
        <v>316330</v>
      </c>
      <c r="E120" s="318">
        <f>SUM(E121:E122)</f>
        <v>1511095</v>
      </c>
      <c r="F120" s="5"/>
      <c r="G120" s="299"/>
    </row>
    <row r="121" spans="1:6" ht="12.75">
      <c r="A121" s="316">
        <v>113</v>
      </c>
      <c r="B121" s="23">
        <v>6060</v>
      </c>
      <c r="C121" s="57" t="s">
        <v>162</v>
      </c>
      <c r="D121" s="174"/>
      <c r="E121" s="319"/>
      <c r="F121" s="5"/>
    </row>
    <row r="122" spans="1:6" ht="12.75">
      <c r="A122" s="316">
        <v>114</v>
      </c>
      <c r="B122" s="23">
        <v>6061</v>
      </c>
      <c r="C122" s="57" t="s">
        <v>163</v>
      </c>
      <c r="D122" s="174">
        <v>316330</v>
      </c>
      <c r="E122" s="174">
        <v>1511095</v>
      </c>
      <c r="F122" s="5"/>
    </row>
    <row r="123" spans="1:7" s="12" customFormat="1" ht="17.25" customHeight="1">
      <c r="A123" s="316">
        <v>115</v>
      </c>
      <c r="B123" s="54"/>
      <c r="C123" s="55" t="s">
        <v>371</v>
      </c>
      <c r="D123" s="140">
        <f>SUM(D124+D129)</f>
        <v>0</v>
      </c>
      <c r="E123" s="318">
        <f>SUM(E124+E129)</f>
        <v>0</v>
      </c>
      <c r="F123" s="5"/>
      <c r="G123" s="299"/>
    </row>
    <row r="124" spans="1:6" ht="12.75">
      <c r="A124" s="316">
        <v>116</v>
      </c>
      <c r="B124" s="54">
        <v>65</v>
      </c>
      <c r="C124" s="55" t="s">
        <v>370</v>
      </c>
      <c r="D124" s="140">
        <f>SUM(D125:D128)</f>
        <v>0</v>
      </c>
      <c r="E124" s="318">
        <f>SUM(E125:E128)</f>
        <v>0</v>
      </c>
      <c r="F124" s="5"/>
    </row>
    <row r="125" spans="1:6" ht="12.75">
      <c r="A125" s="316">
        <v>117</v>
      </c>
      <c r="B125" s="23">
        <v>650</v>
      </c>
      <c r="C125" s="57" t="s">
        <v>133</v>
      </c>
      <c r="D125" s="174"/>
      <c r="E125" s="319"/>
      <c r="F125" s="5"/>
    </row>
    <row r="126" spans="1:6" ht="12.75">
      <c r="A126" s="316">
        <v>118</v>
      </c>
      <c r="B126" s="23">
        <v>651</v>
      </c>
      <c r="C126" s="57" t="s">
        <v>134</v>
      </c>
      <c r="D126" s="174"/>
      <c r="E126" s="319"/>
      <c r="F126" s="5"/>
    </row>
    <row r="127" spans="1:6" ht="12.75">
      <c r="A127" s="316">
        <v>119</v>
      </c>
      <c r="B127" s="23">
        <v>652</v>
      </c>
      <c r="C127" s="57" t="s">
        <v>165</v>
      </c>
      <c r="D127" s="174"/>
      <c r="E127" s="319"/>
      <c r="F127" s="5"/>
    </row>
    <row r="128" spans="1:6" ht="12.75">
      <c r="A128" s="316">
        <v>120</v>
      </c>
      <c r="B128" s="23">
        <v>656</v>
      </c>
      <c r="C128" s="57" t="s">
        <v>135</v>
      </c>
      <c r="D128" s="174"/>
      <c r="E128" s="319"/>
      <c r="F128" s="5"/>
    </row>
    <row r="129" spans="1:6" ht="12.75">
      <c r="A129" s="316">
        <v>121</v>
      </c>
      <c r="B129" s="54">
        <v>66</v>
      </c>
      <c r="C129" s="55" t="s">
        <v>369</v>
      </c>
      <c r="D129" s="140">
        <f>SUM(D130:D132)</f>
        <v>0</v>
      </c>
      <c r="E129" s="318">
        <f>SUM(E130:E132)</f>
        <v>0</v>
      </c>
      <c r="F129" s="5"/>
    </row>
    <row r="130" spans="1:6" ht="12.75">
      <c r="A130" s="316">
        <v>122</v>
      </c>
      <c r="B130" s="23">
        <v>660</v>
      </c>
      <c r="C130" s="57" t="s">
        <v>136</v>
      </c>
      <c r="D130" s="174"/>
      <c r="E130" s="319"/>
      <c r="F130" s="5"/>
    </row>
    <row r="131" spans="1:6" ht="12.75">
      <c r="A131" s="316">
        <v>123</v>
      </c>
      <c r="B131" s="23">
        <v>661</v>
      </c>
      <c r="C131" s="57" t="s">
        <v>137</v>
      </c>
      <c r="D131" s="174"/>
      <c r="E131" s="319"/>
      <c r="F131" s="5"/>
    </row>
    <row r="132" spans="1:6" ht="12.75">
      <c r="A132" s="316">
        <v>124</v>
      </c>
      <c r="B132" s="23">
        <v>662</v>
      </c>
      <c r="C132" s="57" t="s">
        <v>138</v>
      </c>
      <c r="D132" s="174"/>
      <c r="E132" s="319"/>
      <c r="F132" s="5"/>
    </row>
    <row r="133" spans="1:7" s="12" customFormat="1" ht="17.25" customHeight="1">
      <c r="A133" s="316">
        <v>125</v>
      </c>
      <c r="B133" s="54"/>
      <c r="C133" s="55" t="s">
        <v>372</v>
      </c>
      <c r="D133" s="140">
        <f>SUM(D134:D137)</f>
        <v>0</v>
      </c>
      <c r="E133" s="318">
        <f>SUM(E134:E137)</f>
        <v>0</v>
      </c>
      <c r="F133" s="5"/>
      <c r="G133" s="299"/>
    </row>
    <row r="134" spans="1:6" ht="12.75">
      <c r="A134" s="316">
        <v>126</v>
      </c>
      <c r="B134" s="23">
        <v>681</v>
      </c>
      <c r="C134" s="57" t="s">
        <v>373</v>
      </c>
      <c r="D134" s="174"/>
      <c r="E134" s="319"/>
      <c r="F134" s="5"/>
    </row>
    <row r="135" spans="1:6" ht="12.75">
      <c r="A135" s="316">
        <v>127</v>
      </c>
      <c r="B135" s="23">
        <v>682</v>
      </c>
      <c r="C135" s="57" t="s">
        <v>374</v>
      </c>
      <c r="D135" s="174"/>
      <c r="E135" s="319"/>
      <c r="F135" s="5"/>
    </row>
    <row r="136" spans="1:6" ht="12.75">
      <c r="A136" s="316">
        <v>128</v>
      </c>
      <c r="B136" s="23">
        <v>683</v>
      </c>
      <c r="C136" s="57" t="s">
        <v>164</v>
      </c>
      <c r="D136" s="174"/>
      <c r="E136" s="319"/>
      <c r="F136" s="5"/>
    </row>
    <row r="137" spans="1:6" ht="12.75">
      <c r="A137" s="316">
        <v>129</v>
      </c>
      <c r="B137" s="23">
        <v>686</v>
      </c>
      <c r="C137" s="57" t="s">
        <v>74</v>
      </c>
      <c r="D137" s="174"/>
      <c r="E137" s="319">
        <v>0</v>
      </c>
      <c r="F137" s="5"/>
    </row>
    <row r="138" spans="1:6" ht="15" customHeight="1">
      <c r="A138" s="316">
        <v>130</v>
      </c>
      <c r="B138" s="197" t="s">
        <v>657</v>
      </c>
      <c r="C138" s="59" t="s">
        <v>375</v>
      </c>
      <c r="D138" s="140">
        <v>94789</v>
      </c>
      <c r="E138" s="318">
        <v>-528579</v>
      </c>
      <c r="F138" s="5"/>
    </row>
    <row r="139" spans="1:6" ht="15" customHeight="1">
      <c r="A139" s="316">
        <v>131</v>
      </c>
      <c r="B139" s="58"/>
      <c r="C139" s="59" t="s">
        <v>376</v>
      </c>
      <c r="D139" s="140">
        <v>0</v>
      </c>
      <c r="E139" s="318">
        <v>0</v>
      </c>
      <c r="F139" s="5"/>
    </row>
    <row r="140" spans="1:6" ht="18.75" customHeight="1">
      <c r="A140" s="457">
        <v>132</v>
      </c>
      <c r="B140" s="215" t="s">
        <v>671</v>
      </c>
      <c r="C140" s="136" t="s">
        <v>342</v>
      </c>
      <c r="D140" s="459">
        <v>-94789</v>
      </c>
      <c r="E140" s="444">
        <v>528579</v>
      </c>
      <c r="F140" s="5"/>
    </row>
    <row r="141" spans="1:7" s="12" customFormat="1" ht="12.75">
      <c r="A141" s="458"/>
      <c r="B141" s="138"/>
      <c r="C141" s="141" t="s">
        <v>343</v>
      </c>
      <c r="D141" s="460"/>
      <c r="E141" s="445"/>
      <c r="F141" s="5"/>
      <c r="G141" s="299"/>
    </row>
    <row r="142" spans="1:6" ht="12.75">
      <c r="A142" s="322"/>
      <c r="B142" s="323"/>
      <c r="C142" s="323"/>
      <c r="D142" s="324"/>
      <c r="E142" s="325"/>
      <c r="F142" s="5"/>
    </row>
    <row r="143" spans="1:6" ht="12.75">
      <c r="A143" s="448" t="s">
        <v>664</v>
      </c>
      <c r="B143" s="439"/>
      <c r="C143" s="55" t="s">
        <v>669</v>
      </c>
      <c r="D143" s="198" t="s">
        <v>670</v>
      </c>
      <c r="E143" s="326" t="s">
        <v>670</v>
      </c>
      <c r="F143" s="5"/>
    </row>
    <row r="144" spans="1:6" ht="12.75">
      <c r="A144" s="449" t="s">
        <v>665</v>
      </c>
      <c r="B144" s="437"/>
      <c r="C144" s="222" t="s">
        <v>694</v>
      </c>
      <c r="D144" s="198">
        <f>D9-D82-D140</f>
        <v>0</v>
      </c>
      <c r="E144" s="326">
        <f>E9-E82-E140</f>
        <v>0</v>
      </c>
      <c r="F144" s="5"/>
    </row>
    <row r="145" spans="1:6" ht="12.75">
      <c r="A145" s="449" t="s">
        <v>672</v>
      </c>
      <c r="B145" s="437"/>
      <c r="C145" s="222" t="s">
        <v>695</v>
      </c>
      <c r="D145" s="198">
        <f>D140-'F1''Pozicioni Financiar'!D107</f>
        <v>0</v>
      </c>
      <c r="E145" s="326">
        <v>0</v>
      </c>
      <c r="F145" s="5"/>
    </row>
    <row r="146" spans="1:6" ht="12.75">
      <c r="A146" s="450" t="s">
        <v>673</v>
      </c>
      <c r="B146" s="451"/>
      <c r="C146" s="223" t="s">
        <v>696</v>
      </c>
      <c r="D146" s="454">
        <f>D138-'F1''Pozicioni Financiar'!F18</f>
        <v>0.35000000009313226</v>
      </c>
      <c r="E146" s="446">
        <v>0</v>
      </c>
      <c r="F146" s="5"/>
    </row>
    <row r="147" spans="1:6" ht="13.5" thickBot="1">
      <c r="A147" s="452"/>
      <c r="B147" s="453"/>
      <c r="C147" s="327" t="s">
        <v>674</v>
      </c>
      <c r="D147" s="455"/>
      <c r="E147" s="447"/>
      <c r="F147" s="5"/>
    </row>
  </sheetData>
  <sheetProtection/>
  <mergeCells count="11">
    <mergeCell ref="D140:D141"/>
    <mergeCell ref="E140:E141"/>
    <mergeCell ref="E146:E147"/>
    <mergeCell ref="A143:B143"/>
    <mergeCell ref="A144:B144"/>
    <mergeCell ref="C1:D1"/>
    <mergeCell ref="A145:B145"/>
    <mergeCell ref="A146:B147"/>
    <mergeCell ref="D146:D147"/>
    <mergeCell ref="D4:E4"/>
    <mergeCell ref="A140:A141"/>
  </mergeCells>
  <printOptions/>
  <pageMargins left="0.75" right="0.75" top="1" bottom="1" header="0.5" footer="0.5"/>
  <pageSetup horizontalDpi="600" verticalDpi="600" orientation="portrait" paperSize="9" scale="71" r:id="rId1"/>
  <headerFooter alignWithMargins="0">
    <oddHeader>&amp;RPerformanca financiare</oddHeader>
    <oddFooter>&amp;CPage &amp;P of &amp;N</oddFooter>
  </headerFooter>
  <rowBreaks count="1" manualBreakCount="1">
    <brk id="72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M57"/>
  <sheetViews>
    <sheetView zoomScalePageLayoutView="0" workbookViewId="0" topLeftCell="A1">
      <selection activeCell="A1" sqref="A1:E46"/>
    </sheetView>
  </sheetViews>
  <sheetFormatPr defaultColWidth="9.140625" defaultRowHeight="12.75"/>
  <cols>
    <col min="1" max="1" width="8.28125" style="172" customWidth="1"/>
    <col min="2" max="2" width="10.00390625" style="172" customWidth="1"/>
    <col min="3" max="3" width="51.00390625" style="142" customWidth="1"/>
    <col min="4" max="4" width="13.8515625" style="142" customWidth="1"/>
    <col min="5" max="5" width="12.7109375" style="142" customWidth="1"/>
    <col min="6" max="6" width="15.421875" style="142" customWidth="1"/>
    <col min="7" max="7" width="15.8515625" style="142" customWidth="1"/>
    <col min="8" max="9" width="17.00390625" style="142" bestFit="1" customWidth="1"/>
    <col min="10" max="10" width="16.140625" style="296" bestFit="1" customWidth="1"/>
    <col min="11" max="11" width="18.28125" style="296" bestFit="1" customWidth="1"/>
    <col min="12" max="12" width="17.00390625" style="142" customWidth="1"/>
    <col min="13" max="13" width="14.421875" style="294" bestFit="1" customWidth="1"/>
    <col min="14" max="16384" width="9.140625" style="142" customWidth="1"/>
  </cols>
  <sheetData>
    <row r="1" spans="1:13" s="143" customFormat="1" ht="20.25" customHeight="1">
      <c r="A1" s="466" t="s">
        <v>634</v>
      </c>
      <c r="B1" s="466"/>
      <c r="C1" s="431" t="s">
        <v>789</v>
      </c>
      <c r="D1" s="431"/>
      <c r="E1" s="91" t="s">
        <v>638</v>
      </c>
      <c r="J1" s="295"/>
      <c r="K1" s="295"/>
      <c r="M1" s="293"/>
    </row>
    <row r="2" spans="1:5" ht="18" customHeight="1">
      <c r="A2" s="149"/>
      <c r="B2" s="149"/>
      <c r="C2" s="465" t="s">
        <v>641</v>
      </c>
      <c r="D2" s="465"/>
      <c r="E2" s="143"/>
    </row>
    <row r="3" spans="1:5" ht="15.75" customHeight="1">
      <c r="A3" s="149"/>
      <c r="B3" s="149"/>
      <c r="C3" s="149" t="s">
        <v>389</v>
      </c>
      <c r="D3" s="143" t="s">
        <v>772</v>
      </c>
      <c r="E3" s="143"/>
    </row>
    <row r="4" spans="1:5" ht="12.75">
      <c r="A4" s="149"/>
      <c r="B4" s="149"/>
      <c r="C4" s="143"/>
      <c r="D4" s="435" t="s">
        <v>115</v>
      </c>
      <c r="E4" s="435"/>
    </row>
    <row r="5" spans="1:5" ht="12.75">
      <c r="A5" s="351"/>
      <c r="B5" s="351"/>
      <c r="C5" s="352"/>
      <c r="D5" s="351" t="s">
        <v>382</v>
      </c>
      <c r="E5" s="351" t="s">
        <v>382</v>
      </c>
    </row>
    <row r="6" spans="1:5" ht="12.75">
      <c r="A6" s="353" t="s">
        <v>68</v>
      </c>
      <c r="B6" s="353" t="s">
        <v>1</v>
      </c>
      <c r="C6" s="354" t="s">
        <v>383</v>
      </c>
      <c r="D6" s="353" t="s">
        <v>384</v>
      </c>
      <c r="E6" s="353" t="s">
        <v>385</v>
      </c>
    </row>
    <row r="7" spans="1:7" ht="12.75">
      <c r="A7" s="355" t="s">
        <v>113</v>
      </c>
      <c r="B7" s="355" t="s">
        <v>565</v>
      </c>
      <c r="C7" s="356"/>
      <c r="D7" s="355"/>
      <c r="E7" s="355"/>
      <c r="G7" s="297"/>
    </row>
    <row r="8" spans="1:5" ht="12.75">
      <c r="A8" s="355" t="s">
        <v>563</v>
      </c>
      <c r="B8" s="355" t="s">
        <v>564</v>
      </c>
      <c r="C8" s="355" t="s">
        <v>568</v>
      </c>
      <c r="D8" s="357" t="s">
        <v>566</v>
      </c>
      <c r="E8" s="357" t="s">
        <v>567</v>
      </c>
    </row>
    <row r="9" spans="1:13" s="143" customFormat="1" ht="18" customHeight="1">
      <c r="A9" s="358">
        <v>1</v>
      </c>
      <c r="B9" s="358" t="s">
        <v>64</v>
      </c>
      <c r="C9" s="359" t="s">
        <v>404</v>
      </c>
      <c r="D9" s="360">
        <f>D10+D11+D19</f>
        <v>85521400</v>
      </c>
      <c r="E9" s="360">
        <f>E10+E11+E19</f>
        <v>3421028</v>
      </c>
      <c r="F9" s="277"/>
      <c r="G9" s="277"/>
      <c r="H9" s="277"/>
      <c r="J9" s="295"/>
      <c r="K9" s="295"/>
      <c r="M9" s="293"/>
    </row>
    <row r="10" spans="1:8" ht="12.75">
      <c r="A10" s="358">
        <v>2</v>
      </c>
      <c r="B10" s="358">
        <v>1</v>
      </c>
      <c r="C10" s="361" t="s">
        <v>658</v>
      </c>
      <c r="D10" s="360">
        <v>493210000</v>
      </c>
      <c r="E10" s="360">
        <f>132300000+15510000+15200000+1511095</f>
        <v>164521095</v>
      </c>
      <c r="F10" s="277"/>
      <c r="G10" s="296"/>
      <c r="H10" s="298"/>
    </row>
    <row r="11" spans="1:7" ht="12.75">
      <c r="A11" s="358">
        <v>3</v>
      </c>
      <c r="B11" s="358">
        <v>2</v>
      </c>
      <c r="C11" s="361" t="s">
        <v>390</v>
      </c>
      <c r="D11" s="360">
        <f>D14+D17+D18</f>
        <v>68184854</v>
      </c>
      <c r="E11" s="360">
        <f>E14+E17+E18</f>
        <v>3587729</v>
      </c>
      <c r="F11" s="277"/>
      <c r="G11" s="297"/>
    </row>
    <row r="12" spans="1:13" s="144" customFormat="1" ht="12.75">
      <c r="A12" s="358">
        <v>4</v>
      </c>
      <c r="B12" s="362"/>
      <c r="C12" s="363" t="s">
        <v>392</v>
      </c>
      <c r="D12" s="364"/>
      <c r="E12" s="364"/>
      <c r="F12" s="277"/>
      <c r="J12" s="291"/>
      <c r="K12" s="291"/>
      <c r="M12" s="290"/>
    </row>
    <row r="13" spans="1:13" s="144" customFormat="1" ht="12.75">
      <c r="A13" s="358">
        <v>5</v>
      </c>
      <c r="B13" s="362"/>
      <c r="C13" s="363" t="s">
        <v>393</v>
      </c>
      <c r="D13" s="364"/>
      <c r="E13" s="364"/>
      <c r="F13" s="277"/>
      <c r="G13" s="331"/>
      <c r="J13" s="291"/>
      <c r="K13" s="291"/>
      <c r="M13" s="290"/>
    </row>
    <row r="14" spans="1:13" s="144" customFormat="1" ht="12.75">
      <c r="A14" s="358">
        <v>6</v>
      </c>
      <c r="B14" s="362"/>
      <c r="C14" s="363" t="s">
        <v>394</v>
      </c>
      <c r="D14" s="364">
        <v>401018</v>
      </c>
      <c r="E14" s="364">
        <v>618992</v>
      </c>
      <c r="F14" s="277"/>
      <c r="G14" s="331"/>
      <c r="J14" s="291"/>
      <c r="K14" s="291"/>
      <c r="M14" s="290"/>
    </row>
    <row r="15" spans="1:13" s="144" customFormat="1" ht="12.75">
      <c r="A15" s="358">
        <v>7</v>
      </c>
      <c r="B15" s="362"/>
      <c r="C15" s="363" t="s">
        <v>395</v>
      </c>
      <c r="D15" s="364"/>
      <c r="E15" s="364"/>
      <c r="F15" s="277"/>
      <c r="J15" s="291"/>
      <c r="K15" s="291"/>
      <c r="M15" s="290"/>
    </row>
    <row r="16" spans="1:13" s="144" customFormat="1" ht="12.75">
      <c r="A16" s="358">
        <v>8</v>
      </c>
      <c r="B16" s="362"/>
      <c r="C16" s="363" t="s">
        <v>402</v>
      </c>
      <c r="D16" s="364"/>
      <c r="E16" s="364"/>
      <c r="F16" s="277"/>
      <c r="J16" s="291"/>
      <c r="K16" s="291"/>
      <c r="M16" s="290"/>
    </row>
    <row r="17" spans="1:13" s="144" customFormat="1" ht="12.75">
      <c r="A17" s="358">
        <v>9</v>
      </c>
      <c r="B17" s="362"/>
      <c r="C17" s="363" t="s">
        <v>396</v>
      </c>
      <c r="D17" s="364">
        <v>67783836</v>
      </c>
      <c r="E17" s="364">
        <v>2389737</v>
      </c>
      <c r="F17" s="277"/>
      <c r="J17" s="291"/>
      <c r="K17" s="291"/>
      <c r="M17" s="290"/>
    </row>
    <row r="18" spans="1:13" s="144" customFormat="1" ht="12.75">
      <c r="A18" s="358">
        <v>10</v>
      </c>
      <c r="B18" s="362"/>
      <c r="C18" s="363" t="s">
        <v>414</v>
      </c>
      <c r="D18" s="364">
        <v>0</v>
      </c>
      <c r="E18" s="364">
        <v>579000</v>
      </c>
      <c r="F18" s="277"/>
      <c r="J18" s="291"/>
      <c r="K18" s="291"/>
      <c r="L18" s="292"/>
      <c r="M18" s="290"/>
    </row>
    <row r="19" spans="1:12" ht="12.75">
      <c r="A19" s="358">
        <v>11</v>
      </c>
      <c r="B19" s="358">
        <v>3</v>
      </c>
      <c r="C19" s="361" t="s">
        <v>391</v>
      </c>
      <c r="D19" s="360">
        <f>D20+D21+D22+D23+D24+D25</f>
        <v>-475873454</v>
      </c>
      <c r="E19" s="360">
        <f>E21+E22+E25</f>
        <v>-164687796</v>
      </c>
      <c r="F19" s="277"/>
      <c r="L19" s="292"/>
    </row>
    <row r="20" spans="1:13" s="144" customFormat="1" ht="12.75">
      <c r="A20" s="358">
        <v>12</v>
      </c>
      <c r="B20" s="362"/>
      <c r="C20" s="363" t="s">
        <v>397</v>
      </c>
      <c r="D20" s="364"/>
      <c r="E20" s="364"/>
      <c r="F20" s="277"/>
      <c r="G20" s="291"/>
      <c r="J20" s="291"/>
      <c r="K20" s="291"/>
      <c r="L20" s="292"/>
      <c r="M20" s="290"/>
    </row>
    <row r="21" spans="1:13" s="144" customFormat="1" ht="12.75">
      <c r="A21" s="358">
        <v>13</v>
      </c>
      <c r="B21" s="362"/>
      <c r="C21" s="363" t="s">
        <v>398</v>
      </c>
      <c r="D21" s="364">
        <v>-459944844</v>
      </c>
      <c r="E21" s="364">
        <v>-164166696</v>
      </c>
      <c r="F21" s="277"/>
      <c r="G21" s="291"/>
      <c r="J21" s="291"/>
      <c r="K21" s="291"/>
      <c r="L21" s="292"/>
      <c r="M21" s="290"/>
    </row>
    <row r="22" spans="1:13" s="144" customFormat="1" ht="12.75">
      <c r="A22" s="358">
        <v>14</v>
      </c>
      <c r="B22" s="362"/>
      <c r="C22" s="363" t="s">
        <v>399</v>
      </c>
      <c r="D22" s="364">
        <v>-15928610</v>
      </c>
      <c r="E22" s="364">
        <v>-521100</v>
      </c>
      <c r="F22" s="277"/>
      <c r="G22" s="291"/>
      <c r="I22" s="291"/>
      <c r="J22" s="291"/>
      <c r="K22" s="291"/>
      <c r="L22" s="292"/>
      <c r="M22" s="290"/>
    </row>
    <row r="23" spans="1:13" s="144" customFormat="1" ht="12.75">
      <c r="A23" s="358">
        <v>15</v>
      </c>
      <c r="B23" s="362"/>
      <c r="C23" s="363" t="s">
        <v>386</v>
      </c>
      <c r="D23" s="364"/>
      <c r="E23" s="364"/>
      <c r="F23" s="277"/>
      <c r="G23" s="291"/>
      <c r="I23" s="291"/>
      <c r="J23" s="291"/>
      <c r="K23" s="291"/>
      <c r="L23" s="292"/>
      <c r="M23" s="290"/>
    </row>
    <row r="24" spans="1:13" s="144" customFormat="1" ht="12.75">
      <c r="A24" s="358">
        <v>16</v>
      </c>
      <c r="B24" s="362"/>
      <c r="C24" s="363" t="s">
        <v>387</v>
      </c>
      <c r="D24" s="364"/>
      <c r="E24" s="364"/>
      <c r="F24" s="277"/>
      <c r="G24" s="291"/>
      <c r="H24" s="292"/>
      <c r="I24" s="291"/>
      <c r="J24" s="291"/>
      <c r="K24" s="291"/>
      <c r="L24" s="292"/>
      <c r="M24" s="290"/>
    </row>
    <row r="25" spans="1:13" s="144" customFormat="1" ht="12.75">
      <c r="A25" s="358">
        <v>17</v>
      </c>
      <c r="B25" s="362"/>
      <c r="C25" s="363" t="s">
        <v>400</v>
      </c>
      <c r="D25" s="364">
        <v>0</v>
      </c>
      <c r="E25" s="364">
        <v>0</v>
      </c>
      <c r="F25" s="277"/>
      <c r="I25" s="291"/>
      <c r="J25" s="291"/>
      <c r="K25" s="291"/>
      <c r="M25" s="290"/>
    </row>
    <row r="26" spans="1:9" ht="21" customHeight="1">
      <c r="A26" s="358">
        <v>18</v>
      </c>
      <c r="B26" s="351" t="s">
        <v>175</v>
      </c>
      <c r="C26" s="359" t="s">
        <v>405</v>
      </c>
      <c r="D26" s="360">
        <f>SUM(D27:D35)</f>
        <v>194562</v>
      </c>
      <c r="E26" s="360">
        <f>SUM(E27:E35)</f>
        <v>5064091</v>
      </c>
      <c r="F26" s="277"/>
      <c r="I26" s="296"/>
    </row>
    <row r="27" spans="1:9" ht="12.75">
      <c r="A27" s="358">
        <v>19</v>
      </c>
      <c r="B27" s="362"/>
      <c r="C27" s="363" t="s">
        <v>401</v>
      </c>
      <c r="D27" s="364">
        <v>5060000</v>
      </c>
      <c r="E27" s="364">
        <f>26840280+2000000</f>
        <v>28840280</v>
      </c>
      <c r="F27" s="277"/>
      <c r="I27" s="296"/>
    </row>
    <row r="28" spans="1:9" ht="12.75">
      <c r="A28" s="358">
        <v>20</v>
      </c>
      <c r="B28" s="362"/>
      <c r="C28" s="363" t="s">
        <v>406</v>
      </c>
      <c r="D28" s="364"/>
      <c r="E28" s="364"/>
      <c r="F28" s="277"/>
      <c r="G28" s="297"/>
      <c r="I28" s="296"/>
    </row>
    <row r="29" spans="1:9" ht="12.75">
      <c r="A29" s="358">
        <v>21</v>
      </c>
      <c r="B29" s="362"/>
      <c r="C29" s="363" t="s">
        <v>403</v>
      </c>
      <c r="D29" s="364"/>
      <c r="E29" s="364"/>
      <c r="F29" s="277"/>
      <c r="I29" s="296"/>
    </row>
    <row r="30" spans="1:9" ht="12.75">
      <c r="A30" s="358">
        <v>22</v>
      </c>
      <c r="B30" s="358"/>
      <c r="C30" s="363" t="s">
        <v>407</v>
      </c>
      <c r="D30" s="364"/>
      <c r="E30" s="364"/>
      <c r="F30" s="277"/>
      <c r="I30" s="296"/>
    </row>
    <row r="31" spans="1:9" ht="12.75">
      <c r="A31" s="358">
        <v>23</v>
      </c>
      <c r="B31" s="358"/>
      <c r="C31" s="363" t="s">
        <v>408</v>
      </c>
      <c r="D31" s="364"/>
      <c r="E31" s="364"/>
      <c r="F31" s="277"/>
      <c r="I31" s="296"/>
    </row>
    <row r="32" spans="1:9" ht="12.75">
      <c r="A32" s="358">
        <v>24</v>
      </c>
      <c r="B32" s="358"/>
      <c r="C32" s="363" t="s">
        <v>409</v>
      </c>
      <c r="D32" s="364">
        <f>-(4345358+520080)</f>
        <v>-4865438</v>
      </c>
      <c r="E32" s="364">
        <f>-(1599155+22177034)</f>
        <v>-23776189</v>
      </c>
      <c r="F32" s="277"/>
      <c r="G32" s="297"/>
      <c r="I32" s="296"/>
    </row>
    <row r="33" spans="1:9" ht="12.75">
      <c r="A33" s="358">
        <v>25</v>
      </c>
      <c r="B33" s="365"/>
      <c r="C33" s="366" t="s">
        <v>410</v>
      </c>
      <c r="D33" s="364"/>
      <c r="E33" s="364"/>
      <c r="F33" s="277"/>
      <c r="H33" s="296"/>
      <c r="I33" s="296"/>
    </row>
    <row r="34" spans="1:12" ht="12.75">
      <c r="A34" s="358">
        <v>26</v>
      </c>
      <c r="B34" s="365"/>
      <c r="C34" s="366" t="s">
        <v>411</v>
      </c>
      <c r="D34" s="364"/>
      <c r="E34" s="364"/>
      <c r="F34" s="277"/>
      <c r="H34" s="296"/>
      <c r="I34" s="296"/>
      <c r="L34" s="298"/>
    </row>
    <row r="35" spans="1:12" ht="12.75">
      <c r="A35" s="358">
        <v>27</v>
      </c>
      <c r="B35" s="365"/>
      <c r="C35" s="367" t="s">
        <v>388</v>
      </c>
      <c r="D35" s="364"/>
      <c r="E35" s="364"/>
      <c r="F35" s="277"/>
      <c r="H35" s="296"/>
      <c r="L35" s="298"/>
    </row>
    <row r="36" spans="1:12" ht="21" customHeight="1">
      <c r="A36" s="358">
        <v>28</v>
      </c>
      <c r="B36" s="351" t="s">
        <v>378</v>
      </c>
      <c r="C36" s="359" t="s">
        <v>415</v>
      </c>
      <c r="D36" s="360">
        <f>SUM(D37:D39)</f>
        <v>-33860736</v>
      </c>
      <c r="E36" s="360">
        <f>SUM(E37:E39)</f>
        <v>-6026382</v>
      </c>
      <c r="F36" s="277"/>
      <c r="L36" s="298"/>
    </row>
    <row r="37" spans="1:12" ht="12.75">
      <c r="A37" s="358">
        <v>29</v>
      </c>
      <c r="B37" s="365"/>
      <c r="C37" s="366" t="s">
        <v>412</v>
      </c>
      <c r="D37" s="364">
        <f>-401018</f>
        <v>-401018</v>
      </c>
      <c r="E37" s="364">
        <f>-676892</f>
        <v>-676892</v>
      </c>
      <c r="F37" s="277"/>
      <c r="L37" s="298"/>
    </row>
    <row r="38" spans="1:13" s="144" customFormat="1" ht="12.75">
      <c r="A38" s="358">
        <v>30</v>
      </c>
      <c r="B38" s="368"/>
      <c r="C38" s="366" t="s">
        <v>452</v>
      </c>
      <c r="D38" s="364">
        <v>-33459718</v>
      </c>
      <c r="E38" s="364">
        <v>-5418490</v>
      </c>
      <c r="F38" s="277"/>
      <c r="G38" s="291"/>
      <c r="H38" s="291"/>
      <c r="I38" s="292"/>
      <c r="J38" s="291"/>
      <c r="K38" s="291"/>
      <c r="L38" s="298"/>
      <c r="M38" s="290"/>
    </row>
    <row r="39" spans="1:12" ht="12.75">
      <c r="A39" s="358">
        <v>31</v>
      </c>
      <c r="B39" s="365"/>
      <c r="C39" s="366" t="s">
        <v>413</v>
      </c>
      <c r="D39" s="364">
        <v>0</v>
      </c>
      <c r="E39" s="364">
        <v>69000</v>
      </c>
      <c r="F39" s="277"/>
      <c r="G39" s="296"/>
      <c r="H39" s="296"/>
      <c r="I39" s="292"/>
      <c r="L39" s="298"/>
    </row>
    <row r="40" spans="1:12" ht="15.75" customHeight="1">
      <c r="A40" s="358">
        <v>32</v>
      </c>
      <c r="B40" s="358" t="s">
        <v>379</v>
      </c>
      <c r="C40" s="361" t="s">
        <v>453</v>
      </c>
      <c r="D40" s="360">
        <f>D9+D26+D36</f>
        <v>51855226</v>
      </c>
      <c r="E40" s="360">
        <v>1259430</v>
      </c>
      <c r="F40" s="277"/>
      <c r="G40" s="296"/>
      <c r="H40" s="296"/>
      <c r="I40" s="292"/>
      <c r="L40" s="298"/>
    </row>
    <row r="41" spans="1:9" ht="15" customHeight="1">
      <c r="A41" s="358">
        <v>33</v>
      </c>
      <c r="B41" s="358" t="s">
        <v>380</v>
      </c>
      <c r="C41" s="361" t="s">
        <v>454</v>
      </c>
      <c r="D41" s="360">
        <f>E42</f>
        <v>6352367</v>
      </c>
      <c r="E41" s="360">
        <v>2634200</v>
      </c>
      <c r="F41" s="277"/>
      <c r="G41" s="296"/>
      <c r="H41" s="296"/>
      <c r="I41" s="298"/>
    </row>
    <row r="42" spans="1:8" ht="15.75" customHeight="1">
      <c r="A42" s="358">
        <v>34</v>
      </c>
      <c r="B42" s="358" t="s">
        <v>381</v>
      </c>
      <c r="C42" s="361" t="s">
        <v>676</v>
      </c>
      <c r="D42" s="360">
        <f>'F1''Pozicioni Financiar'!D13+'F1''Pozicioni Financiar'!D15</f>
        <v>58043793</v>
      </c>
      <c r="E42" s="360">
        <f>'F1''Pozicioni Financiar'!E13+'F1''Pozicioni Financiar'!E15</f>
        <v>6352367</v>
      </c>
      <c r="F42" s="277"/>
      <c r="G42" s="296"/>
      <c r="H42" s="296"/>
    </row>
    <row r="43" spans="1:8" ht="15.75" customHeight="1">
      <c r="A43" s="173"/>
      <c r="B43" s="171"/>
      <c r="C43" s="145"/>
      <c r="D43" s="147"/>
      <c r="E43" s="147"/>
      <c r="F43" s="277"/>
      <c r="G43" s="296"/>
      <c r="H43" s="296"/>
    </row>
    <row r="44" spans="1:6" ht="15.75" customHeight="1">
      <c r="A44" s="438" t="s">
        <v>704</v>
      </c>
      <c r="B44" s="439"/>
      <c r="C44" s="55" t="s">
        <v>669</v>
      </c>
      <c r="D44" s="198" t="s">
        <v>670</v>
      </c>
      <c r="E44" s="198" t="s">
        <v>670</v>
      </c>
      <c r="F44" s="277"/>
    </row>
    <row r="45" spans="1:6" ht="15.75" customHeight="1">
      <c r="A45" s="462" t="s">
        <v>677</v>
      </c>
      <c r="B45" s="451"/>
      <c r="C45" s="133" t="s">
        <v>675</v>
      </c>
      <c r="D45" s="454">
        <f>D42-'F1''Pozicioni Financiar'!D10</f>
        <v>0</v>
      </c>
      <c r="E45" s="454">
        <f>E42-'F1''Pozicioni Financiar'!E10</f>
        <v>0</v>
      </c>
      <c r="F45" s="277"/>
    </row>
    <row r="46" spans="1:6" ht="15.75" customHeight="1">
      <c r="A46" s="463"/>
      <c r="B46" s="464"/>
      <c r="C46" s="135" t="s">
        <v>697</v>
      </c>
      <c r="D46" s="461"/>
      <c r="E46" s="461"/>
      <c r="F46" s="277"/>
    </row>
    <row r="47" spans="1:4" ht="15.75" customHeight="1">
      <c r="A47" s="173"/>
      <c r="B47" s="171"/>
      <c r="C47" s="146"/>
      <c r="D47" s="150"/>
    </row>
    <row r="48" spans="1:5" ht="15.75" customHeight="1">
      <c r="A48" s="173"/>
      <c r="B48" s="171"/>
      <c r="C48" s="146"/>
      <c r="D48" s="148"/>
      <c r="E48" s="150"/>
    </row>
    <row r="49" spans="1:5" ht="15.75" customHeight="1">
      <c r="A49" s="173"/>
      <c r="B49" s="171"/>
      <c r="C49" s="146"/>
      <c r="D49" s="148"/>
      <c r="E49" s="150"/>
    </row>
    <row r="50" spans="1:5" ht="15.75" customHeight="1">
      <c r="A50" s="173"/>
      <c r="B50" s="171"/>
      <c r="C50" s="146"/>
      <c r="D50" s="150"/>
      <c r="E50" s="148"/>
    </row>
    <row r="51" spans="1:5" ht="15.75" customHeight="1">
      <c r="A51" s="173"/>
      <c r="B51" s="171"/>
      <c r="C51" s="146"/>
      <c r="D51" s="150"/>
      <c r="E51" s="150"/>
    </row>
    <row r="52" spans="1:5" ht="15.75" customHeight="1">
      <c r="A52" s="173"/>
      <c r="B52" s="171"/>
      <c r="C52" s="146"/>
      <c r="D52" s="150"/>
      <c r="E52" s="150"/>
    </row>
    <row r="53" spans="1:5" ht="15.75" customHeight="1">
      <c r="A53" s="173"/>
      <c r="B53" s="171"/>
      <c r="C53" s="146"/>
      <c r="D53" s="150"/>
      <c r="E53" s="150"/>
    </row>
    <row r="54" spans="1:5" ht="15.75" customHeight="1">
      <c r="A54" s="173"/>
      <c r="B54" s="171"/>
      <c r="C54" s="146"/>
      <c r="D54" s="150"/>
      <c r="E54" s="150"/>
    </row>
    <row r="55" spans="1:5" ht="15.75" customHeight="1">
      <c r="A55" s="173"/>
      <c r="B55" s="171"/>
      <c r="C55" s="146"/>
      <c r="D55" s="150"/>
      <c r="E55" s="150"/>
    </row>
    <row r="56" spans="1:5" ht="15.75" customHeight="1">
      <c r="A56" s="173"/>
      <c r="B56" s="171"/>
      <c r="C56" s="146"/>
      <c r="D56" s="150"/>
      <c r="E56" s="150"/>
    </row>
    <row r="57" spans="1:5" ht="15.75" customHeight="1">
      <c r="A57" s="173"/>
      <c r="B57" s="171"/>
      <c r="C57" s="146"/>
      <c r="D57" s="150"/>
      <c r="E57" s="150"/>
    </row>
  </sheetData>
  <sheetProtection/>
  <mergeCells count="8">
    <mergeCell ref="D45:D46"/>
    <mergeCell ref="E45:E46"/>
    <mergeCell ref="A45:B46"/>
    <mergeCell ref="C2:D2"/>
    <mergeCell ref="D4:E4"/>
    <mergeCell ref="A1:B1"/>
    <mergeCell ref="A44:B44"/>
    <mergeCell ref="C1:D1"/>
  </mergeCells>
  <printOptions/>
  <pageMargins left="0.7" right="0.7" top="0.75" bottom="0.75" header="0.3" footer="0.3"/>
  <pageSetup fitToHeight="0" fitToWidth="1" horizontalDpi="600" verticalDpi="600" orientation="portrait" scale="9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PageLayoutView="0" workbookViewId="0" topLeftCell="A1">
      <selection activeCell="A1" sqref="A1:I34"/>
    </sheetView>
  </sheetViews>
  <sheetFormatPr defaultColWidth="9.140625" defaultRowHeight="12.75"/>
  <cols>
    <col min="1" max="1" width="7.140625" style="89" customWidth="1"/>
    <col min="2" max="2" width="13.421875" style="0" customWidth="1"/>
    <col min="3" max="3" width="54.421875" style="0" customWidth="1"/>
    <col min="4" max="4" width="13.140625" style="0" customWidth="1"/>
    <col min="5" max="5" width="14.140625" style="0" customWidth="1"/>
    <col min="6" max="6" width="11.7109375" style="0" customWidth="1"/>
    <col min="7" max="7" width="16.140625" style="0" customWidth="1"/>
    <col min="8" max="8" width="15.28125" style="0" customWidth="1"/>
    <col min="9" max="9" width="14.7109375" style="0" customWidth="1"/>
    <col min="11" max="11" width="11.28125" style="0" bestFit="1" customWidth="1"/>
    <col min="12" max="12" width="20.8515625" style="246" bestFit="1" customWidth="1"/>
  </cols>
  <sheetData>
    <row r="1" spans="1:12" s="105" customFormat="1" ht="15.75">
      <c r="A1" s="127" t="s">
        <v>713</v>
      </c>
      <c r="B1" s="118"/>
      <c r="C1" s="431" t="s">
        <v>789</v>
      </c>
      <c r="D1" s="431"/>
      <c r="E1" s="118"/>
      <c r="F1" s="118"/>
      <c r="G1" s="118"/>
      <c r="H1" s="91" t="s">
        <v>639</v>
      </c>
      <c r="I1" s="104"/>
      <c r="L1" s="259"/>
    </row>
    <row r="2" spans="1:9" ht="15.75">
      <c r="A2" s="8"/>
      <c r="B2" s="475" t="s">
        <v>642</v>
      </c>
      <c r="C2" s="475"/>
      <c r="D2" s="475"/>
      <c r="E2" s="475"/>
      <c r="F2" s="118"/>
      <c r="G2" s="118"/>
      <c r="H2" s="118"/>
      <c r="I2" s="104"/>
    </row>
    <row r="3" spans="1:9" ht="15.75">
      <c r="A3" s="8"/>
      <c r="B3" s="118"/>
      <c r="C3" s="118"/>
      <c r="D3" s="118" t="s">
        <v>772</v>
      </c>
      <c r="E3" s="118"/>
      <c r="F3" s="118"/>
      <c r="G3" s="118"/>
      <c r="H3" s="105" t="s">
        <v>115</v>
      </c>
      <c r="I3" s="104"/>
    </row>
    <row r="4" spans="1:9" ht="15.75">
      <c r="A4" s="8"/>
      <c r="B4" s="118"/>
      <c r="C4" s="118"/>
      <c r="D4" s="118"/>
      <c r="E4" s="118"/>
      <c r="F4" s="118"/>
      <c r="G4" s="118"/>
      <c r="H4" s="118"/>
      <c r="I4" s="104"/>
    </row>
    <row r="5" spans="1:9" ht="16.5" customHeight="1">
      <c r="A5" s="32"/>
      <c r="B5" s="38"/>
      <c r="C5" s="33"/>
      <c r="D5" s="92" t="s">
        <v>443</v>
      </c>
      <c r="E5" s="152"/>
      <c r="F5" s="152" t="s">
        <v>446</v>
      </c>
      <c r="G5" s="92" t="s">
        <v>418</v>
      </c>
      <c r="H5" s="92" t="s">
        <v>418</v>
      </c>
      <c r="I5" s="92" t="s">
        <v>421</v>
      </c>
    </row>
    <row r="6" spans="1:9" ht="16.5" customHeight="1">
      <c r="A6" s="34" t="s">
        <v>68</v>
      </c>
      <c r="B6" s="93" t="s">
        <v>341</v>
      </c>
      <c r="C6" s="35" t="s">
        <v>5</v>
      </c>
      <c r="D6" s="94" t="s">
        <v>444</v>
      </c>
      <c r="E6" s="94" t="s">
        <v>416</v>
      </c>
      <c r="F6" s="94" t="s">
        <v>447</v>
      </c>
      <c r="G6" s="94" t="s">
        <v>417</v>
      </c>
      <c r="H6" s="94" t="s">
        <v>419</v>
      </c>
      <c r="I6" s="94" t="s">
        <v>422</v>
      </c>
    </row>
    <row r="7" spans="1:9" ht="16.5" customHeight="1">
      <c r="A7" s="36" t="s">
        <v>113</v>
      </c>
      <c r="B7" s="95"/>
      <c r="C7" s="37"/>
      <c r="D7" s="96" t="s">
        <v>445</v>
      </c>
      <c r="E7" s="96"/>
      <c r="F7" s="96" t="s">
        <v>448</v>
      </c>
      <c r="G7" s="96" t="s">
        <v>420</v>
      </c>
      <c r="H7" s="96" t="s">
        <v>420</v>
      </c>
      <c r="I7" s="96" t="s">
        <v>423</v>
      </c>
    </row>
    <row r="8" spans="1:9" ht="16.5" customHeight="1">
      <c r="A8" s="36" t="s">
        <v>38</v>
      </c>
      <c r="B8" s="95" t="s">
        <v>39</v>
      </c>
      <c r="C8" s="37" t="s">
        <v>40</v>
      </c>
      <c r="D8" s="96">
        <v>1</v>
      </c>
      <c r="E8" s="96">
        <v>2</v>
      </c>
      <c r="F8" s="96">
        <v>3</v>
      </c>
      <c r="G8" s="96">
        <v>4</v>
      </c>
      <c r="H8" s="96">
        <v>5</v>
      </c>
      <c r="I8" s="96">
        <v>6</v>
      </c>
    </row>
    <row r="9" spans="1:11" ht="16.5" customHeight="1">
      <c r="A9" s="97">
        <v>1</v>
      </c>
      <c r="B9" s="97">
        <v>101</v>
      </c>
      <c r="C9" s="98" t="s">
        <v>680</v>
      </c>
      <c r="D9" s="206">
        <v>133079384</v>
      </c>
      <c r="E9" s="208"/>
      <c r="F9" s="305">
        <v>0</v>
      </c>
      <c r="G9" s="208">
        <v>0</v>
      </c>
      <c r="H9" s="208">
        <v>0</v>
      </c>
      <c r="I9" s="206">
        <f>SUM(D9:H9)</f>
        <v>133079384</v>
      </c>
      <c r="K9" s="301"/>
    </row>
    <row r="10" spans="1:12" s="105" customFormat="1" ht="16.5" customHeight="1">
      <c r="A10" s="97">
        <v>2</v>
      </c>
      <c r="B10" s="97"/>
      <c r="C10" s="98" t="s">
        <v>442</v>
      </c>
      <c r="D10" s="206"/>
      <c r="E10" s="206"/>
      <c r="F10" s="206">
        <f>F11</f>
        <v>28673210</v>
      </c>
      <c r="G10" s="206"/>
      <c r="H10" s="206">
        <f>H11+H24</f>
        <v>-94789</v>
      </c>
      <c r="I10" s="206">
        <f>I11+I24</f>
        <v>6575866</v>
      </c>
      <c r="L10" s="259"/>
    </row>
    <row r="11" spans="1:12" s="105" customFormat="1" ht="16.5" customHeight="1">
      <c r="A11" s="97">
        <v>3</v>
      </c>
      <c r="B11" s="97"/>
      <c r="C11" s="98" t="s">
        <v>440</v>
      </c>
      <c r="D11" s="206"/>
      <c r="E11" s="206"/>
      <c r="F11" s="206">
        <f>F12+F13+F20+F21</f>
        <v>28673210</v>
      </c>
      <c r="G11" s="206"/>
      <c r="H11" s="206">
        <f>H12+H13+H16</f>
        <v>-94789</v>
      </c>
      <c r="I11" s="206">
        <f>SUM(I12:I23)</f>
        <v>6575866</v>
      </c>
      <c r="L11" s="259"/>
    </row>
    <row r="12" spans="1:9" ht="16.5" customHeight="1">
      <c r="A12" s="97">
        <v>4</v>
      </c>
      <c r="B12" s="99" t="s">
        <v>685</v>
      </c>
      <c r="C12" s="100" t="s">
        <v>437</v>
      </c>
      <c r="D12" s="207"/>
      <c r="E12" s="208"/>
      <c r="F12" s="208">
        <v>12595901</v>
      </c>
      <c r="G12" s="207"/>
      <c r="H12" s="207"/>
      <c r="I12" s="206">
        <f aca="true" t="shared" si="0" ref="I12:I26">SUM(D12:H12)</f>
        <v>12595901</v>
      </c>
    </row>
    <row r="13" spans="1:9" ht="16.5" customHeight="1">
      <c r="A13" s="97">
        <v>5</v>
      </c>
      <c r="B13" s="102" t="s">
        <v>435</v>
      </c>
      <c r="C13" s="100" t="s">
        <v>425</v>
      </c>
      <c r="D13" s="207"/>
      <c r="E13" s="208"/>
      <c r="F13" s="208">
        <v>16077309</v>
      </c>
      <c r="G13" s="207"/>
      <c r="H13" s="207">
        <v>0</v>
      </c>
      <c r="I13" s="206">
        <f t="shared" si="0"/>
        <v>16077309</v>
      </c>
    </row>
    <row r="14" spans="1:9" ht="16.5" customHeight="1">
      <c r="A14" s="97">
        <v>6</v>
      </c>
      <c r="B14" s="102" t="s">
        <v>432</v>
      </c>
      <c r="C14" s="100" t="s">
        <v>424</v>
      </c>
      <c r="D14" s="207"/>
      <c r="E14" s="207"/>
      <c r="F14" s="207"/>
      <c r="G14" s="207"/>
      <c r="H14" s="207"/>
      <c r="I14" s="206">
        <f t="shared" si="0"/>
        <v>0</v>
      </c>
    </row>
    <row r="15" spans="1:9" ht="16.5" customHeight="1">
      <c r="A15" s="97">
        <v>7</v>
      </c>
      <c r="B15" s="102">
        <v>12</v>
      </c>
      <c r="C15" s="100" t="s">
        <v>426</v>
      </c>
      <c r="D15" s="207">
        <v>0</v>
      </c>
      <c r="E15" s="207"/>
      <c r="F15" s="207"/>
      <c r="G15" s="207"/>
      <c r="H15" s="207">
        <v>0</v>
      </c>
      <c r="I15" s="206">
        <f t="shared" si="0"/>
        <v>0</v>
      </c>
    </row>
    <row r="16" spans="1:11" ht="16.5" customHeight="1">
      <c r="A16" s="97">
        <v>8</v>
      </c>
      <c r="B16" s="102">
        <v>85</v>
      </c>
      <c r="C16" s="100" t="s">
        <v>433</v>
      </c>
      <c r="D16" s="207">
        <v>0</v>
      </c>
      <c r="E16" s="207"/>
      <c r="F16" s="207"/>
      <c r="G16" s="207">
        <v>0</v>
      </c>
      <c r="H16" s="207">
        <v>-94789</v>
      </c>
      <c r="I16" s="206">
        <f t="shared" si="0"/>
        <v>-94789</v>
      </c>
      <c r="K16" s="301"/>
    </row>
    <row r="17" spans="1:9" ht="18.75" customHeight="1">
      <c r="A17" s="97">
        <v>9</v>
      </c>
      <c r="B17" s="157">
        <v>111</v>
      </c>
      <c r="C17" s="100" t="s">
        <v>428</v>
      </c>
      <c r="D17" s="207"/>
      <c r="E17" s="206"/>
      <c r="F17" s="206"/>
      <c r="G17" s="206"/>
      <c r="H17" s="206">
        <v>0</v>
      </c>
      <c r="I17" s="206">
        <f t="shared" si="0"/>
        <v>0</v>
      </c>
    </row>
    <row r="18" spans="1:9" ht="19.5" customHeight="1">
      <c r="A18" s="97">
        <v>10</v>
      </c>
      <c r="B18" s="99">
        <v>115</v>
      </c>
      <c r="C18" s="100" t="s">
        <v>429</v>
      </c>
      <c r="D18" s="207"/>
      <c r="E18" s="206"/>
      <c r="F18" s="206"/>
      <c r="G18" s="206"/>
      <c r="H18" s="206"/>
      <c r="I18" s="206">
        <f t="shared" si="0"/>
        <v>0</v>
      </c>
    </row>
    <row r="19" spans="1:9" ht="16.5" customHeight="1">
      <c r="A19" s="97">
        <v>11</v>
      </c>
      <c r="B19" s="101">
        <v>15</v>
      </c>
      <c r="C19" s="100" t="s">
        <v>431</v>
      </c>
      <c r="D19" s="207"/>
      <c r="E19" s="206"/>
      <c r="F19" s="206"/>
      <c r="G19" s="206"/>
      <c r="H19" s="206"/>
      <c r="I19" s="206">
        <f t="shared" si="0"/>
        <v>0</v>
      </c>
    </row>
    <row r="20" spans="1:9" ht="16.5" customHeight="1">
      <c r="A20" s="97">
        <v>13</v>
      </c>
      <c r="B20" s="101">
        <v>1013</v>
      </c>
      <c r="C20" s="100" t="s">
        <v>434</v>
      </c>
      <c r="D20" s="207"/>
      <c r="E20" s="206"/>
      <c r="F20" s="206"/>
      <c r="G20" s="206">
        <v>-1599155</v>
      </c>
      <c r="H20" s="206">
        <v>-11703507</v>
      </c>
      <c r="I20" s="206">
        <f t="shared" si="0"/>
        <v>-13302662</v>
      </c>
    </row>
    <row r="21" spans="1:9" ht="16.5" customHeight="1">
      <c r="A21" s="97">
        <v>14</v>
      </c>
      <c r="B21" s="101">
        <v>1015</v>
      </c>
      <c r="C21" s="100" t="s">
        <v>436</v>
      </c>
      <c r="D21" s="207">
        <v>0</v>
      </c>
      <c r="E21" s="206"/>
      <c r="F21" s="206">
        <v>0</v>
      </c>
      <c r="G21" s="206"/>
      <c r="H21" s="206">
        <v>-8699893</v>
      </c>
      <c r="I21" s="206">
        <f t="shared" si="0"/>
        <v>-8699893</v>
      </c>
    </row>
    <row r="22" spans="1:9" ht="16.5" customHeight="1">
      <c r="A22" s="97">
        <v>15</v>
      </c>
      <c r="B22" s="157" t="s">
        <v>652</v>
      </c>
      <c r="C22" s="100" t="s">
        <v>427</v>
      </c>
      <c r="D22" s="207"/>
      <c r="E22" s="206"/>
      <c r="F22" s="206"/>
      <c r="G22" s="206"/>
      <c r="H22" s="206"/>
      <c r="I22" s="206">
        <f t="shared" si="0"/>
        <v>0</v>
      </c>
    </row>
    <row r="23" spans="1:9" ht="16.5" customHeight="1">
      <c r="A23" s="97">
        <v>16</v>
      </c>
      <c r="B23" s="101">
        <v>109</v>
      </c>
      <c r="C23" s="100" t="s">
        <v>430</v>
      </c>
      <c r="D23" s="207"/>
      <c r="E23" s="206"/>
      <c r="F23" s="206"/>
      <c r="G23" s="206"/>
      <c r="H23" s="206"/>
      <c r="I23" s="206">
        <f t="shared" si="0"/>
        <v>0</v>
      </c>
    </row>
    <row r="24" spans="1:9" ht="16.5" customHeight="1">
      <c r="A24" s="97">
        <v>17</v>
      </c>
      <c r="B24" s="97"/>
      <c r="C24" s="98" t="s">
        <v>441</v>
      </c>
      <c r="D24" s="207"/>
      <c r="E24" s="206"/>
      <c r="F24" s="206"/>
      <c r="G24" s="206"/>
      <c r="H24" s="206">
        <f>H26</f>
        <v>0</v>
      </c>
      <c r="I24" s="206">
        <f t="shared" si="0"/>
        <v>0</v>
      </c>
    </row>
    <row r="25" spans="1:9" ht="16.5" customHeight="1">
      <c r="A25" s="97">
        <v>18</v>
      </c>
      <c r="B25" s="99" t="s">
        <v>686</v>
      </c>
      <c r="C25" s="100" t="s">
        <v>438</v>
      </c>
      <c r="D25" s="207"/>
      <c r="E25" s="208"/>
      <c r="F25" s="208"/>
      <c r="G25" s="208"/>
      <c r="H25" s="208"/>
      <c r="I25" s="206">
        <f t="shared" si="0"/>
        <v>0</v>
      </c>
    </row>
    <row r="26" spans="1:9" ht="16.5" customHeight="1">
      <c r="A26" s="97">
        <v>19</v>
      </c>
      <c r="B26" s="101" t="s">
        <v>439</v>
      </c>
      <c r="C26" s="100" t="s">
        <v>425</v>
      </c>
      <c r="D26" s="207"/>
      <c r="E26" s="208"/>
      <c r="F26" s="208"/>
      <c r="G26" s="208"/>
      <c r="H26" s="207"/>
      <c r="I26" s="206">
        <f t="shared" si="0"/>
        <v>0</v>
      </c>
    </row>
    <row r="27" spans="1:9" ht="24" customHeight="1">
      <c r="A27" s="97">
        <v>20</v>
      </c>
      <c r="B27" s="103"/>
      <c r="C27" s="97" t="s">
        <v>455</v>
      </c>
      <c r="D27" s="206">
        <v>133079384</v>
      </c>
      <c r="E27" s="206">
        <f>E9+E10</f>
        <v>0</v>
      </c>
      <c r="F27" s="206">
        <f>F9+F10</f>
        <v>28673210</v>
      </c>
      <c r="G27" s="206">
        <f>G9+G10</f>
        <v>0</v>
      </c>
      <c r="H27" s="206">
        <f>H9+H10</f>
        <v>-94789</v>
      </c>
      <c r="I27" s="206">
        <f>I9+I10</f>
        <v>139655250</v>
      </c>
    </row>
    <row r="28" spans="4:9" ht="16.5" customHeight="1">
      <c r="D28" s="220"/>
      <c r="E28" s="220"/>
      <c r="F28" s="219"/>
      <c r="G28" s="219"/>
      <c r="H28" s="219"/>
      <c r="I28" s="219"/>
    </row>
    <row r="29" spans="1:5" ht="12.75">
      <c r="A29" s="469" t="s">
        <v>727</v>
      </c>
      <c r="B29" s="470"/>
      <c r="C29" s="55" t="s">
        <v>669</v>
      </c>
      <c r="D29" s="467" t="s">
        <v>670</v>
      </c>
      <c r="E29" s="468"/>
    </row>
    <row r="30" spans="1:12" s="2" customFormat="1" ht="12.75">
      <c r="A30" s="471"/>
      <c r="B30" s="472"/>
      <c r="C30" s="133" t="s">
        <v>729</v>
      </c>
      <c r="D30" s="97" t="s">
        <v>678</v>
      </c>
      <c r="E30" s="97" t="s">
        <v>679</v>
      </c>
      <c r="F30" s="217"/>
      <c r="G30" s="218"/>
      <c r="H30" s="218"/>
      <c r="I30" s="218"/>
      <c r="L30" s="232"/>
    </row>
    <row r="31" spans="1:12" s="2" customFormat="1" ht="12.75">
      <c r="A31" s="473"/>
      <c r="B31" s="474"/>
      <c r="C31" s="135" t="s">
        <v>728</v>
      </c>
      <c r="D31" s="216">
        <f>D27-'F1''Pozicioni Financiar'!E104</f>
        <v>0</v>
      </c>
      <c r="E31" s="216">
        <f>I27-'F1''Pozicioni Financiar'!D104</f>
        <v>0</v>
      </c>
      <c r="F31" s="217"/>
      <c r="G31" s="218"/>
      <c r="H31" s="218"/>
      <c r="I31" s="218"/>
      <c r="L31" s="232"/>
    </row>
  </sheetData>
  <sheetProtection/>
  <mergeCells count="4">
    <mergeCell ref="D29:E29"/>
    <mergeCell ref="A29:B31"/>
    <mergeCell ref="B2:E2"/>
    <mergeCell ref="C1:D1"/>
  </mergeCells>
  <printOptions/>
  <pageMargins left="0.7" right="0.7" top="0.75" bottom="0.75" header="0.3" footer="0.3"/>
  <pageSetup fitToHeight="0" fitToWidth="1" horizontalDpi="600" verticalDpi="600" orientation="landscape" scale="78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AM47"/>
  <sheetViews>
    <sheetView zoomScalePageLayoutView="0" workbookViewId="0" topLeftCell="A1">
      <pane xSplit="3" ySplit="6" topLeftCell="D2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47" sqref="L47"/>
    </sheetView>
  </sheetViews>
  <sheetFormatPr defaultColWidth="9.140625" defaultRowHeight="12.75"/>
  <cols>
    <col min="1" max="1" width="7.140625" style="2" customWidth="1"/>
    <col min="2" max="2" width="13.57421875" style="2" customWidth="1"/>
    <col min="3" max="3" width="63.140625" style="2" customWidth="1"/>
    <col min="4" max="4" width="15.57421875" style="2" customWidth="1"/>
    <col min="5" max="5" width="15.8515625" style="2" customWidth="1"/>
    <col min="6" max="6" width="16.57421875" style="2" customWidth="1"/>
    <col min="7" max="7" width="17.28125" style="2" customWidth="1"/>
    <col min="8" max="16384" width="9.140625" style="2" customWidth="1"/>
  </cols>
  <sheetData>
    <row r="1" spans="1:9" s="105" customFormat="1" ht="15.75">
      <c r="A1" s="127" t="s">
        <v>713</v>
      </c>
      <c r="B1" s="118"/>
      <c r="C1" s="431" t="s">
        <v>790</v>
      </c>
      <c r="D1" s="431"/>
      <c r="E1" s="118"/>
      <c r="F1" s="91" t="s">
        <v>644</v>
      </c>
      <c r="G1" s="118"/>
      <c r="H1" s="118"/>
      <c r="I1" s="104"/>
    </row>
    <row r="2" spans="1:7" ht="18.75">
      <c r="A2" s="3"/>
      <c r="B2" s="4" t="s">
        <v>456</v>
      </c>
      <c r="D2" s="12" t="s">
        <v>770</v>
      </c>
      <c r="E2" s="3"/>
      <c r="F2" s="3"/>
      <c r="G2" s="3"/>
    </row>
    <row r="3" spans="1:6" ht="12.75">
      <c r="A3" s="3"/>
      <c r="B3" s="3"/>
      <c r="C3" s="3"/>
      <c r="E3" s="3"/>
      <c r="F3" s="11" t="s">
        <v>117</v>
      </c>
    </row>
    <row r="4" spans="1:7" ht="15.75">
      <c r="A4" s="25" t="s">
        <v>68</v>
      </c>
      <c r="B4" s="25" t="s">
        <v>1</v>
      </c>
      <c r="C4" s="25" t="s">
        <v>44</v>
      </c>
      <c r="D4" s="25" t="s">
        <v>0</v>
      </c>
      <c r="E4" s="480" t="s">
        <v>139</v>
      </c>
      <c r="F4" s="481"/>
      <c r="G4" s="25" t="s">
        <v>0</v>
      </c>
    </row>
    <row r="5" spans="1:7" ht="15.75">
      <c r="A5" s="106" t="s">
        <v>460</v>
      </c>
      <c r="B5" s="106" t="s">
        <v>461</v>
      </c>
      <c r="C5" s="106"/>
      <c r="D5" s="106" t="s">
        <v>477</v>
      </c>
      <c r="E5" s="25" t="s">
        <v>45</v>
      </c>
      <c r="F5" s="25" t="s">
        <v>46</v>
      </c>
      <c r="G5" s="106" t="s">
        <v>140</v>
      </c>
    </row>
    <row r="6" spans="1:7" ht="15.75">
      <c r="A6" s="26"/>
      <c r="B6" s="106" t="s">
        <v>462</v>
      </c>
      <c r="C6" s="26"/>
      <c r="D6" s="26" t="s">
        <v>478</v>
      </c>
      <c r="E6" s="26"/>
      <c r="F6" s="26"/>
      <c r="G6" s="26"/>
    </row>
    <row r="7" spans="1:7" ht="12.75">
      <c r="A7" s="22" t="s">
        <v>38</v>
      </c>
      <c r="B7" s="22" t="s">
        <v>39</v>
      </c>
      <c r="C7" s="168" t="s">
        <v>40</v>
      </c>
      <c r="D7" s="22" t="s">
        <v>47</v>
      </c>
      <c r="E7" s="22" t="s">
        <v>48</v>
      </c>
      <c r="F7" s="22" t="s">
        <v>49</v>
      </c>
      <c r="G7" s="22" t="s">
        <v>562</v>
      </c>
    </row>
    <row r="8" spans="1:39" s="113" customFormat="1" ht="21" customHeight="1">
      <c r="A8" s="110">
        <v>1</v>
      </c>
      <c r="B8" s="107" t="s">
        <v>617</v>
      </c>
      <c r="C8" s="24" t="s">
        <v>616</v>
      </c>
      <c r="D8" s="209"/>
      <c r="E8" s="209">
        <f>E9+E10</f>
        <v>4865438</v>
      </c>
      <c r="F8" s="209">
        <f>F9+F10</f>
        <v>4865438</v>
      </c>
      <c r="G8" s="209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</row>
    <row r="9" spans="1:39" s="113" customFormat="1" ht="18" customHeight="1">
      <c r="A9" s="108">
        <v>2</v>
      </c>
      <c r="B9" s="14">
        <v>230</v>
      </c>
      <c r="C9" s="27" t="s">
        <v>457</v>
      </c>
      <c r="D9" s="209"/>
      <c r="E9" s="209">
        <v>0</v>
      </c>
      <c r="F9" s="209">
        <v>0</v>
      </c>
      <c r="G9" s="209">
        <f>D9+E9-F9</f>
        <v>0</v>
      </c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</row>
    <row r="10" spans="1:39" s="113" customFormat="1" ht="18" customHeight="1">
      <c r="A10" s="110">
        <v>3</v>
      </c>
      <c r="B10" s="14">
        <v>231</v>
      </c>
      <c r="C10" s="27" t="s">
        <v>458</v>
      </c>
      <c r="D10" s="209"/>
      <c r="E10" s="209">
        <v>4865438</v>
      </c>
      <c r="F10" s="209">
        <v>4865438</v>
      </c>
      <c r="G10" s="209">
        <f>D10+E10-F10</f>
        <v>0</v>
      </c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</row>
    <row r="11" spans="1:39" s="113" customFormat="1" ht="18" customHeight="1">
      <c r="A11" s="108">
        <v>4</v>
      </c>
      <c r="B11" s="14" t="s">
        <v>464</v>
      </c>
      <c r="C11" s="27" t="s">
        <v>459</v>
      </c>
      <c r="D11" s="209">
        <f>SUM(D12:D13)</f>
        <v>0</v>
      </c>
      <c r="E11" s="209">
        <f>SUM(E12:E13)</f>
        <v>0</v>
      </c>
      <c r="F11" s="209">
        <f>SUM(F12:F13)</f>
        <v>0</v>
      </c>
      <c r="G11" s="209">
        <f>SUM(G12:G13)</f>
        <v>0</v>
      </c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</row>
    <row r="12" spans="1:39" s="113" customFormat="1" ht="14.25">
      <c r="A12" s="110">
        <v>5</v>
      </c>
      <c r="B12" s="54">
        <v>25</v>
      </c>
      <c r="C12" s="15" t="s">
        <v>176</v>
      </c>
      <c r="D12" s="114"/>
      <c r="E12" s="114">
        <v>0</v>
      </c>
      <c r="F12" s="114">
        <v>0</v>
      </c>
      <c r="G12" s="114">
        <f>D12+E12-F12</f>
        <v>0</v>
      </c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</row>
    <row r="13" spans="1:39" s="113" customFormat="1" ht="15">
      <c r="A13" s="108">
        <v>6</v>
      </c>
      <c r="B13" s="13">
        <v>26</v>
      </c>
      <c r="C13" s="15" t="s">
        <v>112</v>
      </c>
      <c r="D13" s="114"/>
      <c r="E13" s="114">
        <v>0</v>
      </c>
      <c r="F13" s="114">
        <v>0</v>
      </c>
      <c r="G13" s="114">
        <f>D13+E13-F13</f>
        <v>0</v>
      </c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</row>
    <row r="14" spans="1:7" ht="20.25" customHeight="1">
      <c r="A14" s="110">
        <v>7</v>
      </c>
      <c r="B14" s="107" t="s">
        <v>619</v>
      </c>
      <c r="C14" s="24" t="s">
        <v>618</v>
      </c>
      <c r="D14" s="209">
        <f>SUM(D15:D18)</f>
        <v>0</v>
      </c>
      <c r="E14" s="209">
        <f>SUM(E15:E19)</f>
        <v>20942747</v>
      </c>
      <c r="F14" s="209">
        <f>SUM(F15:F19)</f>
        <v>20942747</v>
      </c>
      <c r="G14" s="209">
        <f>SUM(G15:G18)</f>
        <v>0</v>
      </c>
    </row>
    <row r="15" spans="1:39" s="113" customFormat="1" ht="14.25">
      <c r="A15" s="108">
        <v>8</v>
      </c>
      <c r="B15" s="108">
        <v>105</v>
      </c>
      <c r="C15" s="109" t="s">
        <v>468</v>
      </c>
      <c r="D15" s="114">
        <v>0</v>
      </c>
      <c r="E15" s="114">
        <v>0</v>
      </c>
      <c r="F15" s="114"/>
      <c r="G15" s="114">
        <f>D15+F15-E15</f>
        <v>0</v>
      </c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</row>
    <row r="16" spans="1:39" s="113" customFormat="1" ht="12.75">
      <c r="A16" s="110">
        <v>9</v>
      </c>
      <c r="B16" s="56">
        <v>1050</v>
      </c>
      <c r="C16" s="57" t="s">
        <v>574</v>
      </c>
      <c r="D16" s="114">
        <v>0</v>
      </c>
      <c r="E16" s="114">
        <v>4865438</v>
      </c>
      <c r="F16" s="114">
        <v>4865438</v>
      </c>
      <c r="G16" s="114">
        <f>D16+F16-E16</f>
        <v>0</v>
      </c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</row>
    <row r="17" spans="1:39" s="113" customFormat="1" ht="14.25">
      <c r="A17" s="108">
        <v>10</v>
      </c>
      <c r="B17" s="28">
        <v>1051</v>
      </c>
      <c r="C17" s="57" t="s">
        <v>466</v>
      </c>
      <c r="D17" s="114">
        <v>0</v>
      </c>
      <c r="E17" s="114">
        <v>0</v>
      </c>
      <c r="F17" s="114">
        <v>0</v>
      </c>
      <c r="G17" s="114">
        <f>D17+F17-E17</f>
        <v>0</v>
      </c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</row>
    <row r="18" spans="1:39" s="113" customFormat="1" ht="12.75">
      <c r="A18" s="110">
        <v>11</v>
      </c>
      <c r="B18" s="28">
        <v>1052</v>
      </c>
      <c r="C18" s="57" t="s">
        <v>465</v>
      </c>
      <c r="D18" s="114">
        <v>0</v>
      </c>
      <c r="E18" s="114">
        <v>0</v>
      </c>
      <c r="F18" s="114">
        <v>0</v>
      </c>
      <c r="G18" s="114">
        <f>D18+F18-E18</f>
        <v>0</v>
      </c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</row>
    <row r="19" spans="1:39" s="113" customFormat="1" ht="14.25">
      <c r="A19" s="108">
        <v>12</v>
      </c>
      <c r="B19" s="22">
        <v>1059</v>
      </c>
      <c r="C19" s="20" t="s">
        <v>467</v>
      </c>
      <c r="D19" s="114">
        <v>0</v>
      </c>
      <c r="E19" s="330">
        <v>16077309</v>
      </c>
      <c r="F19" s="330">
        <v>16077309</v>
      </c>
      <c r="G19" s="114">
        <f>D19+F19-E19</f>
        <v>0</v>
      </c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</row>
    <row r="20" spans="1:7" ht="21" customHeight="1">
      <c r="A20" s="110">
        <v>13</v>
      </c>
      <c r="B20" s="13">
        <v>106</v>
      </c>
      <c r="C20" s="15" t="s">
        <v>469</v>
      </c>
      <c r="D20" s="209">
        <f>SUM(D21:D23)</f>
        <v>0</v>
      </c>
      <c r="E20" s="209">
        <f>SUM(E21:E23)</f>
        <v>0</v>
      </c>
      <c r="F20" s="209">
        <f>SUM(F21:F23)</f>
        <v>0</v>
      </c>
      <c r="G20" s="209">
        <f>SUM(G21:G23)</f>
        <v>0</v>
      </c>
    </row>
    <row r="21" spans="1:7" ht="15.75" customHeight="1">
      <c r="A21" s="108">
        <v>14</v>
      </c>
      <c r="B21" s="22">
        <v>1060</v>
      </c>
      <c r="C21" s="20" t="s">
        <v>96</v>
      </c>
      <c r="D21" s="114">
        <v>0</v>
      </c>
      <c r="E21" s="114">
        <v>0</v>
      </c>
      <c r="F21" s="114">
        <v>0</v>
      </c>
      <c r="G21" s="114">
        <f>D21+F21-E21</f>
        <v>0</v>
      </c>
    </row>
    <row r="22" spans="1:7" ht="15.75" customHeight="1">
      <c r="A22" s="110">
        <v>15</v>
      </c>
      <c r="B22" s="23">
        <v>1061</v>
      </c>
      <c r="C22" s="20" t="s">
        <v>97</v>
      </c>
      <c r="D22" s="114">
        <v>0</v>
      </c>
      <c r="E22" s="114">
        <v>0</v>
      </c>
      <c r="F22" s="114">
        <v>0</v>
      </c>
      <c r="G22" s="114">
        <f>D22+F22-E22</f>
        <v>0</v>
      </c>
    </row>
    <row r="23" spans="1:7" ht="15.75" customHeight="1">
      <c r="A23" s="108">
        <v>16</v>
      </c>
      <c r="B23" s="23">
        <v>1069</v>
      </c>
      <c r="C23" s="20" t="s">
        <v>141</v>
      </c>
      <c r="D23" s="114">
        <v>0</v>
      </c>
      <c r="E23" s="114">
        <v>0</v>
      </c>
      <c r="F23" s="114">
        <v>0</v>
      </c>
      <c r="G23" s="114">
        <f>D23+F23-E23</f>
        <v>0</v>
      </c>
    </row>
    <row r="24" spans="1:7" ht="18.75" customHeight="1">
      <c r="A24" s="110">
        <v>17</v>
      </c>
      <c r="B24" s="108">
        <v>14</v>
      </c>
      <c r="C24" s="109" t="s">
        <v>470</v>
      </c>
      <c r="D24" s="209">
        <f>SUM(D25:D26)</f>
        <v>0</v>
      </c>
      <c r="E24" s="209">
        <f>SUM(E25:E26)</f>
        <v>0</v>
      </c>
      <c r="F24" s="209">
        <f>SUM(F25:F26)</f>
        <v>0</v>
      </c>
      <c r="G24" s="209">
        <f>SUM(G25:G26)</f>
        <v>0</v>
      </c>
    </row>
    <row r="25" spans="1:7" ht="15.75" customHeight="1">
      <c r="A25" s="108">
        <v>18</v>
      </c>
      <c r="B25" s="46">
        <v>145</v>
      </c>
      <c r="C25" s="111" t="s">
        <v>71</v>
      </c>
      <c r="D25" s="114">
        <v>0</v>
      </c>
      <c r="E25" s="114">
        <v>0</v>
      </c>
      <c r="F25" s="114">
        <v>0</v>
      </c>
      <c r="G25" s="114">
        <f>D25+F25-E25</f>
        <v>0</v>
      </c>
    </row>
    <row r="26" spans="1:7" ht="15.75" customHeight="1">
      <c r="A26" s="110">
        <v>19</v>
      </c>
      <c r="B26" s="17">
        <v>146</v>
      </c>
      <c r="C26" s="18" t="s">
        <v>72</v>
      </c>
      <c r="D26" s="114">
        <v>0</v>
      </c>
      <c r="E26" s="114">
        <v>0</v>
      </c>
      <c r="F26" s="114">
        <v>0</v>
      </c>
      <c r="G26" s="114">
        <f>D26+F26-E26</f>
        <v>0</v>
      </c>
    </row>
    <row r="27" spans="1:7" ht="18.75" customHeight="1">
      <c r="A27" s="108">
        <v>20</v>
      </c>
      <c r="B27" s="108">
        <v>11</v>
      </c>
      <c r="C27" s="109" t="s">
        <v>471</v>
      </c>
      <c r="D27" s="209">
        <f>SUM(D28:D30)</f>
        <v>0</v>
      </c>
      <c r="E27" s="209">
        <f>SUM(E28:E30)</f>
        <v>0</v>
      </c>
      <c r="F27" s="209">
        <f>SUM(F28:F30)</f>
        <v>0</v>
      </c>
      <c r="G27" s="209">
        <f>SUM(G28:G30)</f>
        <v>0</v>
      </c>
    </row>
    <row r="28" spans="1:7" ht="15" customHeight="1">
      <c r="A28" s="110">
        <v>21</v>
      </c>
      <c r="B28" s="17">
        <v>111</v>
      </c>
      <c r="C28" s="18" t="s">
        <v>174</v>
      </c>
      <c r="D28" s="114">
        <v>0</v>
      </c>
      <c r="E28" s="114">
        <v>0</v>
      </c>
      <c r="F28" s="114">
        <v>0</v>
      </c>
      <c r="G28" s="114">
        <f aca="true" t="shared" si="0" ref="G28:G34">D28+F28-E28</f>
        <v>0</v>
      </c>
    </row>
    <row r="29" spans="1:7" ht="15" customHeight="1">
      <c r="A29" s="108">
        <v>22</v>
      </c>
      <c r="B29" s="17">
        <v>115</v>
      </c>
      <c r="C29" s="18" t="s">
        <v>98</v>
      </c>
      <c r="D29" s="114">
        <v>0</v>
      </c>
      <c r="E29" s="114">
        <v>0</v>
      </c>
      <c r="F29" s="114">
        <v>0</v>
      </c>
      <c r="G29" s="114">
        <f t="shared" si="0"/>
        <v>0</v>
      </c>
    </row>
    <row r="30" spans="1:7" ht="15" customHeight="1">
      <c r="A30" s="110">
        <v>23</v>
      </c>
      <c r="B30" s="17">
        <v>116</v>
      </c>
      <c r="C30" s="18" t="s">
        <v>99</v>
      </c>
      <c r="D30" s="114">
        <v>0</v>
      </c>
      <c r="E30" s="114">
        <v>0</v>
      </c>
      <c r="F30" s="114">
        <v>0</v>
      </c>
      <c r="G30" s="114">
        <f t="shared" si="0"/>
        <v>0</v>
      </c>
    </row>
    <row r="31" spans="1:7" ht="18.75" customHeight="1">
      <c r="A31" s="108">
        <v>24</v>
      </c>
      <c r="B31" s="108">
        <v>12</v>
      </c>
      <c r="C31" s="109" t="s">
        <v>472</v>
      </c>
      <c r="D31" s="209"/>
      <c r="E31" s="209">
        <v>0</v>
      </c>
      <c r="F31" s="209">
        <v>0</v>
      </c>
      <c r="G31" s="209">
        <f t="shared" si="0"/>
        <v>0</v>
      </c>
    </row>
    <row r="32" spans="1:7" ht="18.75" customHeight="1">
      <c r="A32" s="110">
        <v>25</v>
      </c>
      <c r="B32" s="108" t="s">
        <v>476</v>
      </c>
      <c r="C32" s="109" t="s">
        <v>473</v>
      </c>
      <c r="D32" s="209">
        <f>SUM(D33:D34)</f>
        <v>0</v>
      </c>
      <c r="E32" s="209">
        <f>SUM(E33:E34)</f>
        <v>0</v>
      </c>
      <c r="F32" s="209">
        <f>SUM(F33:F34)</f>
        <v>0</v>
      </c>
      <c r="G32" s="209">
        <f>SUM(G33:G34)</f>
        <v>0</v>
      </c>
    </row>
    <row r="33" spans="1:7" ht="15" customHeight="1">
      <c r="A33" s="108">
        <v>26</v>
      </c>
      <c r="B33" s="108">
        <v>16</v>
      </c>
      <c r="C33" s="158" t="s">
        <v>474</v>
      </c>
      <c r="D33" s="114">
        <v>0</v>
      </c>
      <c r="E33" s="114">
        <v>0</v>
      </c>
      <c r="F33" s="114">
        <v>0</v>
      </c>
      <c r="G33" s="114">
        <f t="shared" si="0"/>
        <v>0</v>
      </c>
    </row>
    <row r="34" spans="1:7" ht="15" customHeight="1">
      <c r="A34" s="110">
        <v>27</v>
      </c>
      <c r="B34" s="108">
        <v>17</v>
      </c>
      <c r="C34" s="158" t="s">
        <v>475</v>
      </c>
      <c r="D34" s="114">
        <v>0</v>
      </c>
      <c r="E34" s="114">
        <v>0</v>
      </c>
      <c r="F34" s="114">
        <v>0</v>
      </c>
      <c r="G34" s="114">
        <f t="shared" si="0"/>
        <v>0</v>
      </c>
    </row>
    <row r="35" spans="1:7" ht="20.25" customHeight="1">
      <c r="A35" s="110">
        <v>29</v>
      </c>
      <c r="B35" s="107" t="s">
        <v>621</v>
      </c>
      <c r="C35" s="24" t="s">
        <v>620</v>
      </c>
      <c r="D35" s="476"/>
      <c r="E35" s="476">
        <v>16077309</v>
      </c>
      <c r="F35" s="476">
        <v>16077309</v>
      </c>
      <c r="G35" s="476"/>
    </row>
    <row r="36" spans="1:7" ht="15" customHeight="1">
      <c r="A36" s="110">
        <v>30</v>
      </c>
      <c r="B36" s="478" t="s">
        <v>622</v>
      </c>
      <c r="C36" s="479"/>
      <c r="D36" s="477"/>
      <c r="E36" s="477"/>
      <c r="F36" s="477"/>
      <c r="G36" s="477"/>
    </row>
    <row r="38" spans="1:5" ht="12.75">
      <c r="A38" s="438" t="s">
        <v>664</v>
      </c>
      <c r="B38" s="439"/>
      <c r="C38" s="55" t="s">
        <v>669</v>
      </c>
      <c r="D38" s="97" t="s">
        <v>678</v>
      </c>
      <c r="E38" s="97" t="s">
        <v>679</v>
      </c>
    </row>
    <row r="39" spans="1:5" ht="12.75">
      <c r="A39" s="438" t="s">
        <v>665</v>
      </c>
      <c r="B39" s="439"/>
      <c r="C39" s="221" t="s">
        <v>698</v>
      </c>
      <c r="D39" s="216">
        <f>D15-'F1''Pozicioni Financiar'!E111</f>
        <v>0</v>
      </c>
      <c r="E39" s="216">
        <f>G15-'F1''Pozicioni Financiar'!D111</f>
        <v>0</v>
      </c>
    </row>
    <row r="40" spans="1:5" ht="12.75">
      <c r="A40" s="438" t="s">
        <v>672</v>
      </c>
      <c r="B40" s="439"/>
      <c r="C40" s="221" t="s">
        <v>699</v>
      </c>
      <c r="D40" s="216">
        <f>D20-'F1''Pozicioni Financiar'!E112</f>
        <v>0</v>
      </c>
      <c r="E40" s="216">
        <f>G20-'F1''Pozicioni Financiar'!D113</f>
        <v>0</v>
      </c>
    </row>
    <row r="41" spans="1:5" ht="12.75">
      <c r="A41" s="438" t="s">
        <v>688</v>
      </c>
      <c r="B41" s="439"/>
      <c r="C41" s="221" t="s">
        <v>716</v>
      </c>
      <c r="D41" s="216">
        <f>D28-'F1''Pozicioni Financiar'!E108</f>
        <v>0</v>
      </c>
      <c r="E41" s="216">
        <f>G28-'F1''Pozicioni Financiar'!D108</f>
        <v>0</v>
      </c>
    </row>
    <row r="42" spans="1:5" ht="12.75">
      <c r="A42" s="438" t="s">
        <v>689</v>
      </c>
      <c r="B42" s="439"/>
      <c r="C42" s="221" t="s">
        <v>717</v>
      </c>
      <c r="D42" s="216">
        <f>D29-'F1''Pozicioni Financiar'!E109</f>
        <v>0</v>
      </c>
      <c r="E42" s="216">
        <f>G29-'F1''Pozicioni Financiar'!D109</f>
        <v>0</v>
      </c>
    </row>
    <row r="43" spans="1:5" ht="12.75">
      <c r="A43" s="438" t="s">
        <v>690</v>
      </c>
      <c r="B43" s="439"/>
      <c r="C43" s="221" t="s">
        <v>700</v>
      </c>
      <c r="D43" s="216">
        <f>D31-'F1''Pozicioni Financiar'!E106</f>
        <v>0</v>
      </c>
      <c r="E43" s="216">
        <f>G31-'F1''Pozicioni Financiar'!D106</f>
        <v>0</v>
      </c>
    </row>
    <row r="44" spans="1:5" ht="12.75">
      <c r="A44" s="438" t="s">
        <v>691</v>
      </c>
      <c r="B44" s="439"/>
      <c r="C44" s="221" t="s">
        <v>701</v>
      </c>
      <c r="D44" s="216">
        <f>D32-'F1''Pozicioni Financiar'!E100</f>
        <v>0</v>
      </c>
      <c r="E44" s="216">
        <f>G32-'F1''Pozicioni Financiar'!D100</f>
        <v>0</v>
      </c>
    </row>
    <row r="45" spans="1:5" ht="12.75">
      <c r="A45" s="438" t="s">
        <v>718</v>
      </c>
      <c r="B45" s="439"/>
      <c r="C45" s="221" t="s">
        <v>702</v>
      </c>
      <c r="D45" s="216">
        <f>D9-'F1''Pozicioni Financiar'!E70</f>
        <v>0</v>
      </c>
      <c r="E45" s="216">
        <f>G9-'F1''Pozicioni Financiar'!D70</f>
        <v>0</v>
      </c>
    </row>
    <row r="46" spans="1:5" ht="12.75">
      <c r="A46" s="438" t="s">
        <v>719</v>
      </c>
      <c r="B46" s="439"/>
      <c r="C46" s="221" t="s">
        <v>703</v>
      </c>
      <c r="D46" s="216">
        <f>D10-'F1''Pozicioni Financiar'!E71</f>
        <v>0</v>
      </c>
      <c r="E46" s="216">
        <f>G10-'F1''Pozicioni Financiar'!D71</f>
        <v>0</v>
      </c>
    </row>
    <row r="47" spans="1:5" ht="12.75">
      <c r="A47" s="438" t="s">
        <v>720</v>
      </c>
      <c r="B47" s="439"/>
      <c r="C47" s="221" t="s">
        <v>721</v>
      </c>
      <c r="D47" s="216">
        <f>D11-'F1''Pozicioni Financiar'!E66</f>
        <v>0</v>
      </c>
      <c r="E47" s="216">
        <f>G11-'F1''Pozicioni Financiar'!D66</f>
        <v>0</v>
      </c>
    </row>
  </sheetData>
  <sheetProtection/>
  <mergeCells count="17">
    <mergeCell ref="C1:D1"/>
    <mergeCell ref="A47:B47"/>
    <mergeCell ref="A41:B41"/>
    <mergeCell ref="A42:B42"/>
    <mergeCell ref="E4:F4"/>
    <mergeCell ref="D35:D36"/>
    <mergeCell ref="E35:E36"/>
    <mergeCell ref="F35:F36"/>
    <mergeCell ref="G35:G36"/>
    <mergeCell ref="B36:C36"/>
    <mergeCell ref="A46:B46"/>
    <mergeCell ref="A38:B38"/>
    <mergeCell ref="A39:B39"/>
    <mergeCell ref="A40:B40"/>
    <mergeCell ref="A43:B43"/>
    <mergeCell ref="A44:B44"/>
    <mergeCell ref="A45:B45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R63"/>
  <sheetViews>
    <sheetView zoomScalePageLayoutView="0" workbookViewId="0" topLeftCell="A25">
      <selection activeCell="P32" sqref="P32"/>
    </sheetView>
  </sheetViews>
  <sheetFormatPr defaultColWidth="14.7109375" defaultRowHeight="12.75"/>
  <cols>
    <col min="1" max="1" width="8.140625" style="2" customWidth="1"/>
    <col min="2" max="2" width="16.7109375" style="2" customWidth="1"/>
    <col min="3" max="3" width="47.00390625" style="2" customWidth="1"/>
    <col min="4" max="4" width="15.8515625" style="2" customWidth="1"/>
    <col min="5" max="5" width="14.421875" style="2" customWidth="1"/>
    <col min="6" max="6" width="12.421875" style="2" customWidth="1"/>
    <col min="7" max="7" width="13.8515625" style="2" customWidth="1"/>
    <col min="8" max="8" width="10.421875" style="2" customWidth="1"/>
    <col min="9" max="9" width="14.00390625" style="2" customWidth="1"/>
    <col min="10" max="10" width="13.28125" style="2" customWidth="1"/>
    <col min="11" max="11" width="14.421875" style="2" customWidth="1"/>
    <col min="12" max="12" width="12.421875" style="2" customWidth="1"/>
    <col min="13" max="13" width="19.57421875" style="2" customWidth="1"/>
    <col min="14" max="14" width="14.7109375" style="2" customWidth="1"/>
    <col min="15" max="15" width="18.140625" style="2" bestFit="1" customWidth="1"/>
    <col min="16" max="16384" width="14.7109375" style="2" customWidth="1"/>
  </cols>
  <sheetData>
    <row r="1" spans="1:11" s="105" customFormat="1" ht="15.75">
      <c r="A1" s="127" t="s">
        <v>185</v>
      </c>
      <c r="B1" s="156"/>
      <c r="C1" s="156"/>
      <c r="D1" s="466" t="s">
        <v>712</v>
      </c>
      <c r="E1" s="466"/>
      <c r="F1" s="485" t="s">
        <v>791</v>
      </c>
      <c r="G1" s="486"/>
      <c r="H1" s="486"/>
      <c r="I1" s="486"/>
      <c r="J1" s="487"/>
      <c r="K1" s="159" t="s">
        <v>463</v>
      </c>
    </row>
    <row r="2" spans="1:14" ht="15.75">
      <c r="A2" s="6"/>
      <c r="B2" s="156"/>
      <c r="C2" s="493" t="s">
        <v>747</v>
      </c>
      <c r="D2" s="493"/>
      <c r="E2" s="493"/>
      <c r="F2" s="493"/>
      <c r="G2" s="493"/>
      <c r="H2" s="493"/>
      <c r="I2" s="493"/>
      <c r="J2" s="156" t="s">
        <v>147</v>
      </c>
      <c r="K2" s="382">
        <v>2023</v>
      </c>
      <c r="M2" s="91" t="s">
        <v>645</v>
      </c>
      <c r="N2" s="2" t="s">
        <v>764</v>
      </c>
    </row>
    <row r="3" spans="1:13" ht="13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3" t="s">
        <v>116</v>
      </c>
    </row>
    <row r="4" spans="1:15" ht="14.25">
      <c r="A4" s="33"/>
      <c r="B4" s="33"/>
      <c r="C4" s="39"/>
      <c r="D4" s="45" t="s">
        <v>6</v>
      </c>
      <c r="E4" s="494" t="s">
        <v>485</v>
      </c>
      <c r="F4" s="494"/>
      <c r="G4" s="494"/>
      <c r="H4" s="494"/>
      <c r="I4" s="494"/>
      <c r="J4" s="495" t="s">
        <v>486</v>
      </c>
      <c r="K4" s="495"/>
      <c r="L4" s="495"/>
      <c r="M4" s="495"/>
      <c r="N4" s="45" t="s">
        <v>78</v>
      </c>
      <c r="O4" s="128"/>
    </row>
    <row r="5" spans="1:14" ht="12.75">
      <c r="A5" s="34" t="s">
        <v>68</v>
      </c>
      <c r="B5" s="41" t="s">
        <v>68</v>
      </c>
      <c r="C5" s="40" t="s">
        <v>5</v>
      </c>
      <c r="D5" s="40" t="s">
        <v>483</v>
      </c>
      <c r="E5" s="40" t="s">
        <v>121</v>
      </c>
      <c r="F5" s="494" t="s">
        <v>123</v>
      </c>
      <c r="G5" s="494"/>
      <c r="H5" s="40" t="s">
        <v>118</v>
      </c>
      <c r="I5" s="40" t="s">
        <v>9</v>
      </c>
      <c r="J5" s="40" t="s">
        <v>76</v>
      </c>
      <c r="K5" s="40" t="s">
        <v>77</v>
      </c>
      <c r="L5" s="40" t="s">
        <v>127</v>
      </c>
      <c r="M5" s="40" t="s">
        <v>9</v>
      </c>
      <c r="N5" s="40" t="s">
        <v>79</v>
      </c>
    </row>
    <row r="6" spans="1:14" ht="12.75">
      <c r="A6" s="34" t="s">
        <v>481</v>
      </c>
      <c r="B6" s="34" t="s">
        <v>341</v>
      </c>
      <c r="C6" s="40"/>
      <c r="D6" s="40" t="s">
        <v>484</v>
      </c>
      <c r="E6" s="40" t="s">
        <v>122</v>
      </c>
      <c r="F6" s="40" t="s">
        <v>124</v>
      </c>
      <c r="G6" s="40" t="s">
        <v>126</v>
      </c>
      <c r="H6" s="40" t="s">
        <v>119</v>
      </c>
      <c r="I6" s="40" t="s">
        <v>43</v>
      </c>
      <c r="J6" s="40"/>
      <c r="K6" s="40" t="s">
        <v>80</v>
      </c>
      <c r="L6" s="40" t="s">
        <v>90</v>
      </c>
      <c r="M6" s="40" t="s">
        <v>43</v>
      </c>
      <c r="N6" s="40" t="s">
        <v>7</v>
      </c>
    </row>
    <row r="7" spans="1:14" ht="12.75">
      <c r="A7" s="36"/>
      <c r="B7" s="36" t="s">
        <v>480</v>
      </c>
      <c r="C7" s="42"/>
      <c r="D7" s="42"/>
      <c r="E7" s="42" t="s">
        <v>75</v>
      </c>
      <c r="F7" s="42" t="s">
        <v>125</v>
      </c>
      <c r="G7" s="42" t="s">
        <v>125</v>
      </c>
      <c r="H7" s="42" t="s">
        <v>120</v>
      </c>
      <c r="I7" s="42"/>
      <c r="J7" s="42"/>
      <c r="K7" s="42"/>
      <c r="L7" s="42" t="s">
        <v>128</v>
      </c>
      <c r="M7" s="42"/>
      <c r="N7" s="42"/>
    </row>
    <row r="8" spans="1:14" ht="12.75">
      <c r="A8" s="14" t="s">
        <v>38</v>
      </c>
      <c r="B8" s="14" t="s">
        <v>39</v>
      </c>
      <c r="C8" s="19" t="s">
        <v>40</v>
      </c>
      <c r="D8" s="19">
        <v>1</v>
      </c>
      <c r="E8" s="19">
        <v>2</v>
      </c>
      <c r="F8" s="19">
        <v>3</v>
      </c>
      <c r="G8" s="19">
        <v>4</v>
      </c>
      <c r="H8" s="19">
        <v>5</v>
      </c>
      <c r="I8" s="19">
        <v>6</v>
      </c>
      <c r="J8" s="19">
        <v>7</v>
      </c>
      <c r="K8" s="19">
        <v>8</v>
      </c>
      <c r="L8" s="19">
        <v>9</v>
      </c>
      <c r="M8" s="19">
        <v>10</v>
      </c>
      <c r="N8" s="19">
        <v>11</v>
      </c>
    </row>
    <row r="9" spans="1:16" ht="18" customHeight="1">
      <c r="A9" s="14">
        <v>1</v>
      </c>
      <c r="B9" s="225" t="s">
        <v>706</v>
      </c>
      <c r="C9" s="44" t="s">
        <v>479</v>
      </c>
      <c r="D9" s="140">
        <f>SUM(D10:D12)</f>
        <v>1599155</v>
      </c>
      <c r="E9" s="140">
        <f aca="true" t="shared" si="0" ref="E9:N9">SUM(E10:E12)</f>
        <v>0</v>
      </c>
      <c r="F9" s="140">
        <f t="shared" si="0"/>
        <v>0</v>
      </c>
      <c r="G9" s="140">
        <f t="shared" si="0"/>
        <v>0</v>
      </c>
      <c r="H9" s="140">
        <f t="shared" si="0"/>
        <v>0</v>
      </c>
      <c r="I9" s="140">
        <f t="shared" si="0"/>
        <v>1599155</v>
      </c>
      <c r="J9" s="140">
        <f t="shared" si="0"/>
        <v>0</v>
      </c>
      <c r="K9" s="140">
        <f t="shared" si="0"/>
        <v>0</v>
      </c>
      <c r="L9" s="140">
        <f t="shared" si="0"/>
        <v>1599155</v>
      </c>
      <c r="M9" s="140">
        <f t="shared" si="0"/>
        <v>1599155</v>
      </c>
      <c r="N9" s="140">
        <f t="shared" si="0"/>
        <v>0</v>
      </c>
      <c r="O9" s="380"/>
      <c r="P9" s="381"/>
    </row>
    <row r="10" spans="1:16" ht="13.5" customHeight="1">
      <c r="A10" s="14">
        <v>2</v>
      </c>
      <c r="B10" s="16">
        <v>201</v>
      </c>
      <c r="C10" s="29" t="s">
        <v>130</v>
      </c>
      <c r="D10" s="151"/>
      <c r="E10" s="174"/>
      <c r="F10" s="174"/>
      <c r="G10" s="174"/>
      <c r="H10" s="174"/>
      <c r="I10" s="140">
        <f>SUM(E10:H10)</f>
        <v>0</v>
      </c>
      <c r="J10" s="174"/>
      <c r="K10" s="174"/>
      <c r="L10" s="174"/>
      <c r="M10" s="151"/>
      <c r="N10" s="151">
        <f>D10+I10-M10</f>
        <v>0</v>
      </c>
      <c r="O10" s="333"/>
      <c r="P10" s="307"/>
    </row>
    <row r="11" spans="1:16" ht="13.5" customHeight="1">
      <c r="A11" s="14">
        <v>3</v>
      </c>
      <c r="B11" s="16">
        <v>202</v>
      </c>
      <c r="C11" s="29" t="s">
        <v>142</v>
      </c>
      <c r="D11" s="151">
        <v>1599155</v>
      </c>
      <c r="E11" s="174"/>
      <c r="F11" s="174"/>
      <c r="G11" s="174"/>
      <c r="H11" s="174"/>
      <c r="I11" s="140">
        <f>D11</f>
        <v>1599155</v>
      </c>
      <c r="J11" s="174"/>
      <c r="K11" s="174"/>
      <c r="L11" s="174">
        <v>1599155</v>
      </c>
      <c r="M11" s="151">
        <f>SUM(J10:L11)</f>
        <v>1599155</v>
      </c>
      <c r="N11" s="151">
        <f>D11-M11</f>
        <v>0</v>
      </c>
      <c r="O11" s="333"/>
      <c r="P11" s="307"/>
    </row>
    <row r="12" spans="1:17" ht="13.5" customHeight="1">
      <c r="A12" s="14">
        <v>4</v>
      </c>
      <c r="B12" s="16">
        <v>203</v>
      </c>
      <c r="C12" s="29" t="s">
        <v>131</v>
      </c>
      <c r="D12" s="151"/>
      <c r="E12" s="174"/>
      <c r="F12" s="174"/>
      <c r="G12" s="174"/>
      <c r="H12" s="174"/>
      <c r="I12" s="140">
        <f>SUM(E12:H12)</f>
        <v>0</v>
      </c>
      <c r="J12" s="174"/>
      <c r="K12" s="174"/>
      <c r="L12" s="174"/>
      <c r="M12" s="151"/>
      <c r="N12" s="151">
        <f>D12+I12-M12</f>
        <v>0</v>
      </c>
      <c r="O12" s="307"/>
      <c r="P12" s="307"/>
      <c r="Q12" s="5"/>
    </row>
    <row r="13" spans="1:16" ht="18" customHeight="1">
      <c r="A13" s="14">
        <v>5</v>
      </c>
      <c r="B13" s="225" t="s">
        <v>722</v>
      </c>
      <c r="C13" s="24" t="s">
        <v>482</v>
      </c>
      <c r="D13" s="140">
        <f>D14+D15+D16+D17+D18+D19+D20+D21+D22+D23+D24</f>
        <v>232767447</v>
      </c>
      <c r="E13" s="140">
        <f aca="true" t="shared" si="1" ref="E13:N13">SUM(E14:E23)</f>
        <v>4865438</v>
      </c>
      <c r="F13" s="140">
        <f t="shared" si="1"/>
        <v>0</v>
      </c>
      <c r="G13" s="140">
        <f t="shared" si="1"/>
        <v>17676464</v>
      </c>
      <c r="H13" s="140">
        <f t="shared" si="1"/>
        <v>6131308</v>
      </c>
      <c r="I13" s="140">
        <f t="shared" si="1"/>
        <v>28673210</v>
      </c>
      <c r="J13" s="140">
        <f t="shared" si="1"/>
        <v>0</v>
      </c>
      <c r="K13" s="140">
        <f t="shared" si="1"/>
        <v>10279833</v>
      </c>
      <c r="L13" s="140">
        <f t="shared" si="1"/>
        <v>6131308</v>
      </c>
      <c r="M13" s="140">
        <f t="shared" si="1"/>
        <v>16411141</v>
      </c>
      <c r="N13" s="140">
        <f t="shared" si="1"/>
        <v>245029516</v>
      </c>
      <c r="O13" s="334"/>
      <c r="P13" s="335"/>
    </row>
    <row r="14" spans="1:16" ht="13.5" customHeight="1">
      <c r="A14" s="14">
        <v>6</v>
      </c>
      <c r="B14" s="23">
        <v>210</v>
      </c>
      <c r="C14" s="30" t="s">
        <v>143</v>
      </c>
      <c r="D14" s="151"/>
      <c r="E14" s="174"/>
      <c r="F14" s="174"/>
      <c r="G14" s="174"/>
      <c r="H14" s="174"/>
      <c r="I14" s="140">
        <f aca="true" t="shared" si="2" ref="I14:I24">SUM(E14:H14)</f>
        <v>0</v>
      </c>
      <c r="J14" s="174"/>
      <c r="K14" s="174"/>
      <c r="L14" s="174"/>
      <c r="M14" s="151"/>
      <c r="N14" s="151">
        <f aca="true" t="shared" si="3" ref="N14:N24">D14+I14-M14</f>
        <v>0</v>
      </c>
      <c r="O14" s="307"/>
      <c r="P14" s="307"/>
    </row>
    <row r="15" spans="1:16" ht="13.5" customHeight="1">
      <c r="A15" s="14">
        <v>7</v>
      </c>
      <c r="B15" s="23">
        <v>211</v>
      </c>
      <c r="C15" s="30" t="s">
        <v>144</v>
      </c>
      <c r="D15" s="151"/>
      <c r="E15" s="174"/>
      <c r="F15" s="174"/>
      <c r="G15" s="174"/>
      <c r="H15" s="174"/>
      <c r="I15" s="140">
        <f t="shared" si="2"/>
        <v>0</v>
      </c>
      <c r="J15" s="174"/>
      <c r="K15" s="174"/>
      <c r="L15" s="174"/>
      <c r="M15" s="151">
        <f aca="true" t="shared" si="4" ref="M15:M24">SUM(J14:L15)</f>
        <v>0</v>
      </c>
      <c r="N15" s="151">
        <f t="shared" si="3"/>
        <v>0</v>
      </c>
      <c r="O15" s="307"/>
      <c r="P15" s="307"/>
    </row>
    <row r="16" spans="1:16" ht="13.5" customHeight="1">
      <c r="A16" s="14">
        <v>8</v>
      </c>
      <c r="B16" s="23">
        <v>212</v>
      </c>
      <c r="C16" s="30" t="s">
        <v>145</v>
      </c>
      <c r="D16" s="383">
        <v>164077556</v>
      </c>
      <c r="E16" s="174">
        <f>1175576+2816867+326578+26337</f>
        <v>4345358</v>
      </c>
      <c r="F16" s="174"/>
      <c r="G16" s="174">
        <v>1599155</v>
      </c>
      <c r="H16" s="378">
        <v>6131308</v>
      </c>
      <c r="I16" s="140">
        <f t="shared" si="2"/>
        <v>12075821</v>
      </c>
      <c r="J16" s="174"/>
      <c r="K16" s="174"/>
      <c r="L16" s="174"/>
      <c r="M16" s="151">
        <f t="shared" si="4"/>
        <v>0</v>
      </c>
      <c r="N16" s="151">
        <f t="shared" si="3"/>
        <v>176153377</v>
      </c>
      <c r="O16" s="334"/>
      <c r="P16" s="333"/>
    </row>
    <row r="17" spans="1:16" ht="13.5" customHeight="1">
      <c r="A17" s="14">
        <v>9</v>
      </c>
      <c r="B17" s="23">
        <v>213</v>
      </c>
      <c r="C17" s="30" t="s">
        <v>54</v>
      </c>
      <c r="D17" s="151"/>
      <c r="E17" s="174"/>
      <c r="F17" s="174"/>
      <c r="G17" s="174"/>
      <c r="H17" s="174"/>
      <c r="I17" s="140">
        <f t="shared" si="2"/>
        <v>0</v>
      </c>
      <c r="J17" s="174"/>
      <c r="K17" s="174"/>
      <c r="L17" s="174"/>
      <c r="M17" s="151">
        <f t="shared" si="4"/>
        <v>0</v>
      </c>
      <c r="N17" s="151">
        <f t="shared" si="3"/>
        <v>0</v>
      </c>
      <c r="O17" s="307"/>
      <c r="P17" s="335"/>
    </row>
    <row r="18" spans="1:18" ht="13.5" customHeight="1">
      <c r="A18" s="14">
        <v>10</v>
      </c>
      <c r="B18" s="23">
        <v>214</v>
      </c>
      <c r="C18" s="30" t="s">
        <v>132</v>
      </c>
      <c r="D18" s="383">
        <v>31515291</v>
      </c>
      <c r="E18" s="174"/>
      <c r="F18" s="174"/>
      <c r="G18" s="174">
        <v>10265309</v>
      </c>
      <c r="H18" s="174"/>
      <c r="I18" s="140">
        <f t="shared" si="2"/>
        <v>10265309</v>
      </c>
      <c r="J18" s="174"/>
      <c r="K18" s="174">
        <f>7339045+932995+7</f>
        <v>8272047</v>
      </c>
      <c r="L18" s="174"/>
      <c r="M18" s="151">
        <f t="shared" si="4"/>
        <v>8272047</v>
      </c>
      <c r="N18" s="385">
        <f t="shared" si="3"/>
        <v>33508553</v>
      </c>
      <c r="O18" s="336"/>
      <c r="P18" s="335"/>
      <c r="Q18" s="5"/>
      <c r="R18" s="233"/>
    </row>
    <row r="19" spans="1:18" ht="13.5" customHeight="1">
      <c r="A19" s="14">
        <v>11</v>
      </c>
      <c r="B19" s="23">
        <v>215</v>
      </c>
      <c r="C19" s="30" t="s">
        <v>55</v>
      </c>
      <c r="D19" s="383">
        <v>7150201</v>
      </c>
      <c r="E19" s="174"/>
      <c r="F19" s="174"/>
      <c r="G19" s="174">
        <f>1812000+1908000+2092000</f>
        <v>5812000</v>
      </c>
      <c r="H19" s="174"/>
      <c r="I19" s="140">
        <f t="shared" si="2"/>
        <v>5812000</v>
      </c>
      <c r="J19" s="174"/>
      <c r="K19" s="174"/>
      <c r="L19" s="174"/>
      <c r="M19" s="151">
        <f>J19+K19+L19</f>
        <v>0</v>
      </c>
      <c r="N19" s="385">
        <f>D19+I19-M19</f>
        <v>12962201</v>
      </c>
      <c r="O19" s="334"/>
      <c r="P19" s="335"/>
      <c r="R19" s="5"/>
    </row>
    <row r="20" spans="1:16" ht="13.5" customHeight="1">
      <c r="A20" s="14">
        <v>12</v>
      </c>
      <c r="B20" s="23">
        <v>216</v>
      </c>
      <c r="C20" s="30" t="s">
        <v>108</v>
      </c>
      <c r="D20" s="151"/>
      <c r="E20" s="174"/>
      <c r="F20" s="174"/>
      <c r="G20" s="174"/>
      <c r="H20" s="174"/>
      <c r="I20" s="140">
        <f t="shared" si="2"/>
        <v>0</v>
      </c>
      <c r="J20" s="174"/>
      <c r="K20" s="174"/>
      <c r="L20" s="174"/>
      <c r="M20" s="151">
        <v>0</v>
      </c>
      <c r="N20" s="151">
        <f t="shared" si="3"/>
        <v>0</v>
      </c>
      <c r="O20" s="334"/>
      <c r="P20" s="307"/>
    </row>
    <row r="21" spans="1:16" ht="13.5" customHeight="1">
      <c r="A21" s="14">
        <v>13</v>
      </c>
      <c r="B21" s="23">
        <v>217</v>
      </c>
      <c r="C21" s="30" t="s">
        <v>56</v>
      </c>
      <c r="D21" s="151"/>
      <c r="E21" s="174"/>
      <c r="F21" s="174"/>
      <c r="G21" s="174"/>
      <c r="H21" s="174"/>
      <c r="I21" s="140">
        <f t="shared" si="2"/>
        <v>0</v>
      </c>
      <c r="J21" s="174"/>
      <c r="K21" s="174"/>
      <c r="L21" s="174"/>
      <c r="M21" s="151">
        <f t="shared" si="4"/>
        <v>0</v>
      </c>
      <c r="N21" s="151">
        <f t="shared" si="3"/>
        <v>0</v>
      </c>
      <c r="O21" s="334"/>
      <c r="P21" s="307"/>
    </row>
    <row r="22" spans="1:18" ht="13.5" customHeight="1">
      <c r="A22" s="14">
        <v>14</v>
      </c>
      <c r="B22" s="23">
        <v>218</v>
      </c>
      <c r="C22" s="30" t="s">
        <v>81</v>
      </c>
      <c r="D22" s="383">
        <v>30024399</v>
      </c>
      <c r="E22" s="174">
        <v>520080</v>
      </c>
      <c r="F22" s="174"/>
      <c r="G22" s="174"/>
      <c r="H22" s="174"/>
      <c r="I22" s="140">
        <f t="shared" si="2"/>
        <v>520080</v>
      </c>
      <c r="J22" s="174"/>
      <c r="K22" s="384">
        <f>1817956+187584+2246</f>
        <v>2007786</v>
      </c>
      <c r="L22" s="378">
        <v>6131308</v>
      </c>
      <c r="M22" s="151">
        <f>K22+L22</f>
        <v>8139094</v>
      </c>
      <c r="N22" s="151">
        <f t="shared" si="3"/>
        <v>22405385</v>
      </c>
      <c r="O22" s="386"/>
      <c r="P22" s="335"/>
      <c r="R22" s="233"/>
    </row>
    <row r="23" spans="1:16" ht="13.5" customHeight="1">
      <c r="A23" s="14">
        <v>15</v>
      </c>
      <c r="B23" s="23">
        <v>24</v>
      </c>
      <c r="C23" s="30" t="s">
        <v>111</v>
      </c>
      <c r="D23" s="151"/>
      <c r="E23" s="174"/>
      <c r="F23" s="174"/>
      <c r="G23" s="174"/>
      <c r="H23" s="174"/>
      <c r="I23" s="140">
        <f t="shared" si="2"/>
        <v>0</v>
      </c>
      <c r="J23" s="174"/>
      <c r="K23" s="174"/>
      <c r="L23" s="174"/>
      <c r="M23" s="151"/>
      <c r="N23" s="151">
        <f t="shared" si="3"/>
        <v>0</v>
      </c>
      <c r="O23" s="334"/>
      <c r="P23" s="335"/>
    </row>
    <row r="24" spans="1:16" ht="13.5" customHeight="1">
      <c r="A24" s="14">
        <v>16</v>
      </c>
      <c r="B24" s="23">
        <v>28</v>
      </c>
      <c r="C24" s="30" t="s">
        <v>70</v>
      </c>
      <c r="D24" s="151"/>
      <c r="E24" s="174"/>
      <c r="F24" s="174"/>
      <c r="G24" s="174"/>
      <c r="H24" s="174"/>
      <c r="I24" s="140">
        <f t="shared" si="2"/>
        <v>0</v>
      </c>
      <c r="J24" s="174"/>
      <c r="K24" s="174"/>
      <c r="L24" s="174"/>
      <c r="M24" s="151">
        <f t="shared" si="4"/>
        <v>0</v>
      </c>
      <c r="N24" s="151">
        <f t="shared" si="3"/>
        <v>0</v>
      </c>
      <c r="O24" s="334"/>
      <c r="P24" s="335"/>
    </row>
    <row r="25" spans="1:16" ht="18" customHeight="1">
      <c r="A25" s="14">
        <v>17</v>
      </c>
      <c r="B25" s="14"/>
      <c r="C25" s="24" t="s">
        <v>82</v>
      </c>
      <c r="D25" s="140">
        <f>D9+D13</f>
        <v>234366602</v>
      </c>
      <c r="E25" s="140">
        <f aca="true" t="shared" si="5" ref="E25:N25">E9+E13</f>
        <v>4865438</v>
      </c>
      <c r="F25" s="140">
        <f t="shared" si="5"/>
        <v>0</v>
      </c>
      <c r="G25" s="140">
        <f t="shared" si="5"/>
        <v>17676464</v>
      </c>
      <c r="H25" s="140">
        <f t="shared" si="5"/>
        <v>6131308</v>
      </c>
      <c r="I25" s="140">
        <f t="shared" si="5"/>
        <v>30272365</v>
      </c>
      <c r="J25" s="140">
        <f t="shared" si="5"/>
        <v>0</v>
      </c>
      <c r="K25" s="140">
        <f>K9+K13</f>
        <v>10279833</v>
      </c>
      <c r="L25" s="140">
        <f t="shared" si="5"/>
        <v>7730463</v>
      </c>
      <c r="M25" s="140">
        <f t="shared" si="5"/>
        <v>18010296</v>
      </c>
      <c r="N25" s="140">
        <f t="shared" si="5"/>
        <v>245029516</v>
      </c>
      <c r="O25" s="232"/>
      <c r="P25" s="233"/>
    </row>
    <row r="26" spans="4:16" ht="15" customHeight="1"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232"/>
      <c r="P26" s="233"/>
    </row>
    <row r="27" spans="4:16" ht="12.75">
      <c r="D27" s="232">
        <v>234366602</v>
      </c>
      <c r="I27" s="5"/>
      <c r="K27" s="232"/>
      <c r="L27" s="5"/>
      <c r="O27" s="283"/>
      <c r="P27" s="284"/>
    </row>
    <row r="28" spans="4:15" ht="12.75">
      <c r="D28" s="5">
        <f>D25-D27</f>
        <v>0</v>
      </c>
      <c r="M28" s="5"/>
      <c r="N28" s="5"/>
      <c r="O28" s="5"/>
    </row>
    <row r="29" spans="1:16" s="105" customFormat="1" ht="15.75">
      <c r="A29" s="127" t="s">
        <v>763</v>
      </c>
      <c r="B29" s="156"/>
      <c r="C29" s="156"/>
      <c r="D29" s="156"/>
      <c r="E29" s="156"/>
      <c r="F29" s="118"/>
      <c r="G29" s="118"/>
      <c r="H29" s="379"/>
      <c r="I29" s="387"/>
      <c r="K29" s="159" t="s">
        <v>463</v>
      </c>
      <c r="P29" s="285"/>
    </row>
    <row r="30" spans="1:15" ht="15.75">
      <c r="A30" s="6"/>
      <c r="B30" s="156"/>
      <c r="C30" s="493" t="s">
        <v>748</v>
      </c>
      <c r="D30" s="493"/>
      <c r="E30" s="493"/>
      <c r="F30" s="493"/>
      <c r="G30" s="493"/>
      <c r="H30" s="493"/>
      <c r="I30" s="493"/>
      <c r="J30" s="156"/>
      <c r="K30" s="156"/>
      <c r="L30" s="91" t="s">
        <v>647</v>
      </c>
      <c r="N30" s="105"/>
      <c r="O30" s="285"/>
    </row>
    <row r="31" spans="1:15" ht="13.5" customHeight="1">
      <c r="A31" s="6"/>
      <c r="B31" s="6"/>
      <c r="C31" s="6"/>
      <c r="D31" s="6"/>
      <c r="E31" s="6"/>
      <c r="F31" s="6"/>
      <c r="G31" s="6"/>
      <c r="H31" s="6"/>
      <c r="I31" s="156" t="str">
        <f>J2</f>
        <v>VITI</v>
      </c>
      <c r="J31" s="156">
        <f>K2</f>
        <v>2023</v>
      </c>
      <c r="K31" s="3"/>
      <c r="L31" s="6" t="str">
        <f>M3</f>
        <v>NE / LEKE</v>
      </c>
      <c r="N31" s="105"/>
      <c r="O31" s="388"/>
    </row>
    <row r="32" spans="1:13" ht="14.25" customHeight="1">
      <c r="A32" s="33"/>
      <c r="B32" s="33"/>
      <c r="C32" s="39"/>
      <c r="D32" s="494" t="s">
        <v>487</v>
      </c>
      <c r="E32" s="494"/>
      <c r="F32" s="494"/>
      <c r="G32" s="494" t="s">
        <v>492</v>
      </c>
      <c r="H32" s="494"/>
      <c r="I32" s="496" t="s">
        <v>494</v>
      </c>
      <c r="J32" s="497"/>
      <c r="K32" s="494" t="s">
        <v>496</v>
      </c>
      <c r="L32" s="494"/>
      <c r="M32" s="494"/>
    </row>
    <row r="33" spans="1:15" ht="12.75">
      <c r="A33" s="34" t="s">
        <v>68</v>
      </c>
      <c r="B33" s="41" t="s">
        <v>68</v>
      </c>
      <c r="C33" s="40" t="s">
        <v>5</v>
      </c>
      <c r="D33" s="45" t="s">
        <v>488</v>
      </c>
      <c r="E33" s="45" t="s">
        <v>497</v>
      </c>
      <c r="F33" s="45" t="s">
        <v>171</v>
      </c>
      <c r="G33" s="45" t="s">
        <v>488</v>
      </c>
      <c r="H33" s="45" t="s">
        <v>493</v>
      </c>
      <c r="I33" s="45" t="s">
        <v>488</v>
      </c>
      <c r="J33" s="45" t="s">
        <v>493</v>
      </c>
      <c r="K33" s="45" t="s">
        <v>488</v>
      </c>
      <c r="L33" s="45" t="s">
        <v>497</v>
      </c>
      <c r="M33" s="45" t="s">
        <v>171</v>
      </c>
      <c r="O33" s="5"/>
    </row>
    <row r="34" spans="1:13" ht="12.75">
      <c r="A34" s="34" t="s">
        <v>481</v>
      </c>
      <c r="B34" s="34" t="s">
        <v>341</v>
      </c>
      <c r="C34" s="40"/>
      <c r="D34" s="40" t="s">
        <v>489</v>
      </c>
      <c r="E34" s="40" t="s">
        <v>490</v>
      </c>
      <c r="F34" s="40" t="s">
        <v>491</v>
      </c>
      <c r="G34" s="40" t="s">
        <v>489</v>
      </c>
      <c r="H34" s="40"/>
      <c r="I34" s="40" t="s">
        <v>489</v>
      </c>
      <c r="J34" s="40"/>
      <c r="K34" s="40" t="s">
        <v>489</v>
      </c>
      <c r="L34" s="40" t="s">
        <v>490</v>
      </c>
      <c r="M34" s="40" t="s">
        <v>491</v>
      </c>
    </row>
    <row r="35" spans="1:13" ht="12.75">
      <c r="A35" s="36"/>
      <c r="B35" s="36" t="s">
        <v>480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</row>
    <row r="36" spans="1:13" ht="12.75">
      <c r="A36" s="14" t="s">
        <v>38</v>
      </c>
      <c r="B36" s="14" t="s">
        <v>39</v>
      </c>
      <c r="C36" s="19" t="s">
        <v>40</v>
      </c>
      <c r="D36" s="42">
        <v>1</v>
      </c>
      <c r="E36" s="42">
        <v>2</v>
      </c>
      <c r="F36" s="42">
        <v>3</v>
      </c>
      <c r="G36" s="42">
        <v>4</v>
      </c>
      <c r="H36" s="42">
        <v>5</v>
      </c>
      <c r="I36" s="42">
        <v>6</v>
      </c>
      <c r="J36" s="42">
        <v>7</v>
      </c>
      <c r="K36" s="42">
        <v>8</v>
      </c>
      <c r="L36" s="42">
        <v>9</v>
      </c>
      <c r="M36" s="42">
        <v>10</v>
      </c>
    </row>
    <row r="37" spans="1:15" ht="18" customHeight="1">
      <c r="A37" s="14">
        <v>1</v>
      </c>
      <c r="B37" s="14">
        <v>20</v>
      </c>
      <c r="C37" s="44" t="s">
        <v>479</v>
      </c>
      <c r="D37" s="289">
        <v>1599155</v>
      </c>
      <c r="E37" s="289">
        <f aca="true" t="shared" si="6" ref="E37:M37">SUM(E38:E40)</f>
        <v>0</v>
      </c>
      <c r="F37" s="289">
        <f t="shared" si="6"/>
        <v>1599155</v>
      </c>
      <c r="G37" s="289">
        <f t="shared" si="6"/>
        <v>0</v>
      </c>
      <c r="H37" s="289">
        <f t="shared" si="6"/>
        <v>0</v>
      </c>
      <c r="I37" s="289">
        <f t="shared" si="6"/>
        <v>1599155</v>
      </c>
      <c r="J37" s="289">
        <f t="shared" si="6"/>
        <v>0</v>
      </c>
      <c r="K37" s="289">
        <f t="shared" si="6"/>
        <v>0</v>
      </c>
      <c r="L37" s="289">
        <f t="shared" si="6"/>
        <v>0</v>
      </c>
      <c r="M37" s="289">
        <f t="shared" si="6"/>
        <v>0</v>
      </c>
      <c r="O37" s="128" t="s">
        <v>763</v>
      </c>
    </row>
    <row r="38" spans="1:13" ht="13.5" customHeight="1">
      <c r="A38" s="14">
        <v>2</v>
      </c>
      <c r="B38" s="16">
        <v>201</v>
      </c>
      <c r="C38" s="29" t="s">
        <v>130</v>
      </c>
      <c r="D38" s="205"/>
      <c r="E38" s="174"/>
      <c r="F38" s="288">
        <f>D38-E38</f>
        <v>0</v>
      </c>
      <c r="G38" s="174"/>
      <c r="H38" s="174"/>
      <c r="I38" s="205"/>
      <c r="J38" s="174"/>
      <c r="K38" s="174">
        <f aca="true" t="shared" si="7" ref="K38:L40">D38+G38-I38</f>
        <v>0</v>
      </c>
      <c r="L38" s="174">
        <f t="shared" si="7"/>
        <v>0</v>
      </c>
      <c r="M38" s="288">
        <f>K38-L38</f>
        <v>0</v>
      </c>
    </row>
    <row r="39" spans="1:13" ht="13.5" customHeight="1">
      <c r="A39" s="14">
        <v>3</v>
      </c>
      <c r="B39" s="16">
        <v>202</v>
      </c>
      <c r="C39" s="29" t="s">
        <v>142</v>
      </c>
      <c r="D39" s="205">
        <v>1599155</v>
      </c>
      <c r="E39" s="174"/>
      <c r="F39" s="288">
        <v>1599155</v>
      </c>
      <c r="G39" s="174">
        <v>0</v>
      </c>
      <c r="H39" s="174"/>
      <c r="I39" s="205">
        <v>1599155</v>
      </c>
      <c r="J39" s="174"/>
      <c r="K39" s="174">
        <v>0</v>
      </c>
      <c r="L39" s="174">
        <f t="shared" si="7"/>
        <v>0</v>
      </c>
      <c r="M39" s="288">
        <v>0</v>
      </c>
    </row>
    <row r="40" spans="1:13" ht="13.5" customHeight="1">
      <c r="A40" s="14">
        <v>4</v>
      </c>
      <c r="B40" s="16">
        <v>203</v>
      </c>
      <c r="C40" s="29" t="s">
        <v>131</v>
      </c>
      <c r="D40" s="205"/>
      <c r="E40" s="174"/>
      <c r="F40" s="288">
        <f>D40-E40</f>
        <v>0</v>
      </c>
      <c r="G40" s="174"/>
      <c r="H40" s="174"/>
      <c r="I40" s="205"/>
      <c r="J40" s="174"/>
      <c r="K40" s="174">
        <f t="shared" si="7"/>
        <v>0</v>
      </c>
      <c r="L40" s="174">
        <f t="shared" si="7"/>
        <v>0</v>
      </c>
      <c r="M40" s="288">
        <f>K40-L40</f>
        <v>0</v>
      </c>
    </row>
    <row r="41" spans="1:13" ht="18" customHeight="1">
      <c r="A41" s="14">
        <v>5</v>
      </c>
      <c r="B41" s="225" t="s">
        <v>722</v>
      </c>
      <c r="C41" s="24" t="s">
        <v>495</v>
      </c>
      <c r="D41" s="289">
        <f>SUM(D42:D52)</f>
        <v>232767447</v>
      </c>
      <c r="E41" s="289">
        <f aca="true" t="shared" si="8" ref="E41:M41">SUM(E42:E52)</f>
        <v>104397657</v>
      </c>
      <c r="F41" s="289">
        <f t="shared" si="8"/>
        <v>128369790</v>
      </c>
      <c r="G41" s="289">
        <f t="shared" si="8"/>
        <v>28673210</v>
      </c>
      <c r="H41" s="289">
        <f t="shared" si="8"/>
        <v>13302662</v>
      </c>
      <c r="I41" s="289">
        <f t="shared" si="8"/>
        <v>16411141</v>
      </c>
      <c r="J41" s="289">
        <f t="shared" si="8"/>
        <v>9310403</v>
      </c>
      <c r="K41" s="289">
        <f t="shared" si="8"/>
        <v>245029516</v>
      </c>
      <c r="L41" s="289">
        <f t="shared" si="8"/>
        <v>108389916</v>
      </c>
      <c r="M41" s="289">
        <f t="shared" si="8"/>
        <v>136639600</v>
      </c>
    </row>
    <row r="42" spans="1:13" ht="13.5" customHeight="1">
      <c r="A42" s="14">
        <v>6</v>
      </c>
      <c r="B42" s="23">
        <v>210</v>
      </c>
      <c r="C42" s="30" t="s">
        <v>143</v>
      </c>
      <c r="D42" s="205"/>
      <c r="E42" s="205"/>
      <c r="F42" s="288">
        <f aca="true" t="shared" si="9" ref="F42:F52">D42-E42</f>
        <v>0</v>
      </c>
      <c r="G42" s="205"/>
      <c r="H42" s="205"/>
      <c r="I42" s="205"/>
      <c r="J42" s="205"/>
      <c r="K42" s="205">
        <f aca="true" t="shared" si="10" ref="K42:K52">D42+G42-I42</f>
        <v>0</v>
      </c>
      <c r="L42" s="174">
        <f aca="true" t="shared" si="11" ref="L42:L52">E42+H42-J42</f>
        <v>0</v>
      </c>
      <c r="M42" s="288">
        <f aca="true" t="shared" si="12" ref="M42:M52">K42-L42</f>
        <v>0</v>
      </c>
    </row>
    <row r="43" spans="1:13" ht="13.5" customHeight="1">
      <c r="A43" s="14">
        <v>7</v>
      </c>
      <c r="B43" s="23">
        <v>211</v>
      </c>
      <c r="C43" s="30" t="s">
        <v>144</v>
      </c>
      <c r="D43" s="205"/>
      <c r="E43" s="205"/>
      <c r="F43" s="288">
        <f t="shared" si="9"/>
        <v>0</v>
      </c>
      <c r="G43" s="205"/>
      <c r="H43" s="205"/>
      <c r="I43" s="205"/>
      <c r="J43" s="205"/>
      <c r="K43" s="205">
        <f t="shared" si="10"/>
        <v>0</v>
      </c>
      <c r="L43" s="174">
        <f t="shared" si="11"/>
        <v>0</v>
      </c>
      <c r="M43" s="288">
        <f t="shared" si="12"/>
        <v>0</v>
      </c>
    </row>
    <row r="44" spans="1:15" ht="13.5" customHeight="1">
      <c r="A44" s="14">
        <v>8</v>
      </c>
      <c r="B44" s="23">
        <v>212</v>
      </c>
      <c r="C44" s="30" t="s">
        <v>145</v>
      </c>
      <c r="D44" s="205">
        <v>164077556</v>
      </c>
      <c r="E44" s="205">
        <v>55736529</v>
      </c>
      <c r="F44" s="288">
        <f t="shared" si="9"/>
        <v>108341027</v>
      </c>
      <c r="G44" s="391">
        <v>12075821</v>
      </c>
      <c r="H44" s="391">
        <v>6020844</v>
      </c>
      <c r="I44" s="205"/>
      <c r="J44" s="205"/>
      <c r="K44" s="205">
        <f t="shared" si="10"/>
        <v>176153377</v>
      </c>
      <c r="L44" s="174">
        <f t="shared" si="11"/>
        <v>61757373</v>
      </c>
      <c r="M44" s="391">
        <f t="shared" si="12"/>
        <v>114396004</v>
      </c>
      <c r="N44" s="232"/>
      <c r="O44" s="284"/>
    </row>
    <row r="45" spans="1:13" ht="13.5" customHeight="1">
      <c r="A45" s="14">
        <v>9</v>
      </c>
      <c r="B45" s="23">
        <v>213</v>
      </c>
      <c r="C45" s="30" t="s">
        <v>54</v>
      </c>
      <c r="D45" s="389"/>
      <c r="E45" s="389"/>
      <c r="F45" s="389">
        <f t="shared" si="9"/>
        <v>0</v>
      </c>
      <c r="G45" s="389"/>
      <c r="H45" s="389"/>
      <c r="I45" s="389"/>
      <c r="J45" s="389"/>
      <c r="K45" s="389">
        <f t="shared" si="10"/>
        <v>0</v>
      </c>
      <c r="L45" s="389">
        <f t="shared" si="11"/>
        <v>0</v>
      </c>
      <c r="M45" s="389">
        <f t="shared" si="12"/>
        <v>0</v>
      </c>
    </row>
    <row r="46" spans="1:13" ht="13.5" customHeight="1">
      <c r="A46" s="14">
        <v>10</v>
      </c>
      <c r="B46" s="23">
        <v>214</v>
      </c>
      <c r="C46" s="30" t="s">
        <v>132</v>
      </c>
      <c r="D46" s="389">
        <v>31515291</v>
      </c>
      <c r="E46" s="389">
        <v>25423681</v>
      </c>
      <c r="F46" s="389">
        <f t="shared" si="9"/>
        <v>6091610</v>
      </c>
      <c r="G46" s="389">
        <v>10265309</v>
      </c>
      <c r="H46" s="389">
        <v>1910155</v>
      </c>
      <c r="I46" s="389">
        <f>K18</f>
        <v>8272047</v>
      </c>
      <c r="J46" s="389">
        <v>7682452</v>
      </c>
      <c r="K46" s="389">
        <f t="shared" si="10"/>
        <v>33508553</v>
      </c>
      <c r="L46" s="174">
        <f t="shared" si="11"/>
        <v>19651384</v>
      </c>
      <c r="M46" s="389">
        <f t="shared" si="12"/>
        <v>13857169</v>
      </c>
    </row>
    <row r="47" spans="1:15" ht="13.5" customHeight="1">
      <c r="A47" s="14">
        <v>11</v>
      </c>
      <c r="B47" s="23">
        <v>215</v>
      </c>
      <c r="C47" s="30" t="s">
        <v>55</v>
      </c>
      <c r="D47" s="205">
        <v>7150201</v>
      </c>
      <c r="E47" s="205">
        <v>5838765</v>
      </c>
      <c r="F47" s="288">
        <f t="shared" si="9"/>
        <v>1311436</v>
      </c>
      <c r="G47" s="391">
        <v>5812000</v>
      </c>
      <c r="H47" s="391">
        <v>4105409</v>
      </c>
      <c r="I47" s="205">
        <v>0</v>
      </c>
      <c r="J47" s="205">
        <v>0</v>
      </c>
      <c r="K47" s="205">
        <f t="shared" si="10"/>
        <v>12962201</v>
      </c>
      <c r="L47" s="174">
        <f t="shared" si="11"/>
        <v>9944174</v>
      </c>
      <c r="M47" s="391">
        <f t="shared" si="12"/>
        <v>3018027</v>
      </c>
      <c r="O47" s="5"/>
    </row>
    <row r="48" spans="1:13" ht="13.5" customHeight="1">
      <c r="A48" s="14">
        <v>12</v>
      </c>
      <c r="B48" s="23">
        <v>216</v>
      </c>
      <c r="C48" s="30" t="s">
        <v>108</v>
      </c>
      <c r="D48" s="205"/>
      <c r="E48" s="205"/>
      <c r="F48" s="288">
        <f t="shared" si="9"/>
        <v>0</v>
      </c>
      <c r="G48" s="205"/>
      <c r="H48" s="205"/>
      <c r="I48" s="205"/>
      <c r="J48" s="205"/>
      <c r="K48" s="205">
        <f t="shared" si="10"/>
        <v>0</v>
      </c>
      <c r="L48" s="205">
        <f t="shared" si="11"/>
        <v>0</v>
      </c>
      <c r="M48" s="288">
        <f t="shared" si="12"/>
        <v>0</v>
      </c>
    </row>
    <row r="49" spans="1:13" ht="13.5" customHeight="1">
      <c r="A49" s="14">
        <v>13</v>
      </c>
      <c r="B49" s="23">
        <v>217</v>
      </c>
      <c r="C49" s="30" t="s">
        <v>56</v>
      </c>
      <c r="D49" s="205"/>
      <c r="E49" s="205"/>
      <c r="F49" s="288">
        <f t="shared" si="9"/>
        <v>0</v>
      </c>
      <c r="G49" s="205"/>
      <c r="H49" s="205"/>
      <c r="I49" s="205"/>
      <c r="J49" s="205"/>
      <c r="K49" s="205">
        <f t="shared" si="10"/>
        <v>0</v>
      </c>
      <c r="L49" s="205">
        <f t="shared" si="11"/>
        <v>0</v>
      </c>
      <c r="M49" s="288">
        <f t="shared" si="12"/>
        <v>0</v>
      </c>
    </row>
    <row r="50" spans="1:15" ht="13.5" customHeight="1">
      <c r="A50" s="14">
        <v>14</v>
      </c>
      <c r="B50" s="23">
        <v>218</v>
      </c>
      <c r="C50" s="30" t="s">
        <v>81</v>
      </c>
      <c r="D50" s="205">
        <v>30024399</v>
      </c>
      <c r="E50" s="205">
        <v>17398682</v>
      </c>
      <c r="F50" s="288">
        <f t="shared" si="9"/>
        <v>12625717</v>
      </c>
      <c r="G50" s="205">
        <v>520080</v>
      </c>
      <c r="H50" s="205">
        <v>1266254</v>
      </c>
      <c r="I50" s="205">
        <v>8139094</v>
      </c>
      <c r="J50" s="205">
        <v>1627951</v>
      </c>
      <c r="K50" s="205">
        <f t="shared" si="10"/>
        <v>22405385</v>
      </c>
      <c r="L50" s="390">
        <f t="shared" si="11"/>
        <v>17036985</v>
      </c>
      <c r="M50" s="288">
        <f t="shared" si="12"/>
        <v>5368400</v>
      </c>
      <c r="O50" s="5"/>
    </row>
    <row r="51" spans="1:13" ht="13.5" customHeight="1">
      <c r="A51" s="14">
        <v>15</v>
      </c>
      <c r="B51" s="23">
        <v>24</v>
      </c>
      <c r="C51" s="30" t="s">
        <v>111</v>
      </c>
      <c r="D51" s="205"/>
      <c r="E51" s="174"/>
      <c r="F51" s="288">
        <f t="shared" si="9"/>
        <v>0</v>
      </c>
      <c r="G51" s="205"/>
      <c r="H51" s="205"/>
      <c r="I51" s="205"/>
      <c r="J51" s="174"/>
      <c r="K51" s="174">
        <f t="shared" si="10"/>
        <v>0</v>
      </c>
      <c r="L51" s="174">
        <f t="shared" si="11"/>
        <v>0</v>
      </c>
      <c r="M51" s="288">
        <f t="shared" si="12"/>
        <v>0</v>
      </c>
    </row>
    <row r="52" spans="1:13" ht="13.5" customHeight="1">
      <c r="A52" s="14">
        <v>16</v>
      </c>
      <c r="B52" s="23">
        <v>28</v>
      </c>
      <c r="C52" s="30" t="s">
        <v>70</v>
      </c>
      <c r="D52" s="205"/>
      <c r="E52" s="174"/>
      <c r="F52" s="288">
        <f t="shared" si="9"/>
        <v>0</v>
      </c>
      <c r="G52" s="174"/>
      <c r="H52" s="174"/>
      <c r="I52" s="205"/>
      <c r="J52" s="174"/>
      <c r="K52" s="174">
        <f t="shared" si="10"/>
        <v>0</v>
      </c>
      <c r="L52" s="174">
        <f t="shared" si="11"/>
        <v>0</v>
      </c>
      <c r="M52" s="288">
        <f t="shared" si="12"/>
        <v>0</v>
      </c>
    </row>
    <row r="53" spans="1:13" ht="18" customHeight="1">
      <c r="A53" s="14">
        <v>17</v>
      </c>
      <c r="B53" s="14"/>
      <c r="C53" s="24" t="s">
        <v>82</v>
      </c>
      <c r="D53" s="289">
        <f>D37+D41</f>
        <v>234366602</v>
      </c>
      <c r="E53" s="289">
        <f aca="true" t="shared" si="13" ref="E53:M53">E37+E41</f>
        <v>104397657</v>
      </c>
      <c r="F53" s="289">
        <f t="shared" si="13"/>
        <v>129968945</v>
      </c>
      <c r="G53" s="289">
        <f t="shared" si="13"/>
        <v>28673210</v>
      </c>
      <c r="H53" s="289">
        <f t="shared" si="13"/>
        <v>13302662</v>
      </c>
      <c r="I53" s="289">
        <f t="shared" si="13"/>
        <v>18010296</v>
      </c>
      <c r="J53" s="289">
        <f t="shared" si="13"/>
        <v>9310403</v>
      </c>
      <c r="K53" s="289">
        <f t="shared" si="13"/>
        <v>245029516</v>
      </c>
      <c r="L53" s="289">
        <f t="shared" si="13"/>
        <v>108389916</v>
      </c>
      <c r="M53" s="289">
        <f t="shared" si="13"/>
        <v>136639600</v>
      </c>
    </row>
    <row r="55" spans="1:13" ht="15.75" customHeight="1">
      <c r="A55" s="491" t="s">
        <v>708</v>
      </c>
      <c r="B55" s="492"/>
      <c r="C55" s="55" t="s">
        <v>669</v>
      </c>
      <c r="D55" s="482" t="s">
        <v>710</v>
      </c>
      <c r="E55" s="483"/>
      <c r="F55" s="484"/>
      <c r="G55" s="216"/>
      <c r="H55" s="216"/>
      <c r="I55" s="216"/>
      <c r="J55" s="482" t="s">
        <v>711</v>
      </c>
      <c r="K55" s="483"/>
      <c r="L55" s="483"/>
      <c r="M55" s="484"/>
    </row>
    <row r="56" spans="1:13" ht="12.75">
      <c r="A56" s="438" t="s">
        <v>665</v>
      </c>
      <c r="B56" s="439"/>
      <c r="C56" s="221" t="s">
        <v>707</v>
      </c>
      <c r="D56" s="216">
        <f>D9-D37</f>
        <v>0</v>
      </c>
      <c r="E56" s="216"/>
      <c r="F56" s="216"/>
      <c r="G56" s="216"/>
      <c r="H56" s="216"/>
      <c r="I56" s="216"/>
      <c r="J56" s="216"/>
      <c r="K56" s="216">
        <f>N9-K37</f>
        <v>0</v>
      </c>
      <c r="L56" s="216"/>
      <c r="M56" s="216"/>
    </row>
    <row r="57" spans="1:13" ht="12.75">
      <c r="A57" s="438" t="s">
        <v>672</v>
      </c>
      <c r="B57" s="439"/>
      <c r="C57" s="221" t="s">
        <v>723</v>
      </c>
      <c r="D57" s="216">
        <f>D13-D41</f>
        <v>0</v>
      </c>
      <c r="E57" s="216"/>
      <c r="F57" s="216"/>
      <c r="G57" s="216"/>
      <c r="H57" s="216"/>
      <c r="I57" s="216"/>
      <c r="J57" s="216"/>
      <c r="K57" s="216">
        <f>N13-K41</f>
        <v>0</v>
      </c>
      <c r="L57" s="216"/>
      <c r="M57" s="216"/>
    </row>
    <row r="58" spans="1:13" ht="12.75">
      <c r="A58" s="438" t="s">
        <v>673</v>
      </c>
      <c r="B58" s="439"/>
      <c r="C58" s="488" t="s">
        <v>709</v>
      </c>
      <c r="D58" s="489"/>
      <c r="E58" s="490"/>
      <c r="F58" s="216">
        <f>F37-'F1''Pozicioni Financiar'!E50</f>
        <v>0</v>
      </c>
      <c r="G58" s="216"/>
      <c r="H58" s="216"/>
      <c r="I58" s="216"/>
      <c r="J58" s="216"/>
      <c r="K58" s="216"/>
      <c r="L58" s="216"/>
      <c r="M58" s="216">
        <f>M37-'F1''Pozicioni Financiar'!D50</f>
        <v>0</v>
      </c>
    </row>
    <row r="59" spans="1:13" ht="12.75">
      <c r="A59" s="438" t="s">
        <v>687</v>
      </c>
      <c r="B59" s="439"/>
      <c r="C59" s="488" t="s">
        <v>762</v>
      </c>
      <c r="D59" s="489"/>
      <c r="E59" s="490"/>
      <c r="F59" s="216">
        <f>F41-'F1''Pozicioni Financiar'!E54</f>
        <v>0</v>
      </c>
      <c r="G59" s="216"/>
      <c r="H59" s="216"/>
      <c r="I59" s="216"/>
      <c r="J59" s="216"/>
      <c r="K59" s="216"/>
      <c r="L59" s="216"/>
      <c r="M59" s="216">
        <f>M41-'F1''Pozicioni Financiar'!D54</f>
        <v>0</v>
      </c>
    </row>
    <row r="63" spans="6:10" ht="12.75">
      <c r="F63" s="5"/>
      <c r="J63" s="5"/>
    </row>
  </sheetData>
  <sheetProtection/>
  <mergeCells count="20">
    <mergeCell ref="A57:B57"/>
    <mergeCell ref="C2:I2"/>
    <mergeCell ref="E4:I4"/>
    <mergeCell ref="J4:M4"/>
    <mergeCell ref="F5:G5"/>
    <mergeCell ref="C30:I30"/>
    <mergeCell ref="D32:F32"/>
    <mergeCell ref="G32:H32"/>
    <mergeCell ref="I32:J32"/>
    <mergeCell ref="K32:M32"/>
    <mergeCell ref="D55:F55"/>
    <mergeCell ref="J55:M55"/>
    <mergeCell ref="D1:E1"/>
    <mergeCell ref="F1:J1"/>
    <mergeCell ref="A58:B58"/>
    <mergeCell ref="A59:B59"/>
    <mergeCell ref="C59:E59"/>
    <mergeCell ref="C58:E58"/>
    <mergeCell ref="A55:B55"/>
    <mergeCell ref="A56:B56"/>
  </mergeCells>
  <printOptions/>
  <pageMargins left="0.7" right="0.7" top="0.75" bottom="0.75" header="0.3" footer="0.3"/>
  <pageSetup fitToHeight="0" fitToWidth="1" horizontalDpi="600" verticalDpi="600" orientation="landscape" scale="48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L33"/>
    </sheetView>
  </sheetViews>
  <sheetFormatPr defaultColWidth="9.140625" defaultRowHeight="12.75"/>
  <cols>
    <col min="1" max="1" width="6.28125" style="2" customWidth="1"/>
    <col min="2" max="2" width="24.00390625" style="2" customWidth="1"/>
    <col min="3" max="3" width="12.7109375" style="2" customWidth="1"/>
    <col min="4" max="4" width="9.57421875" style="2" customWidth="1"/>
    <col min="5" max="5" width="9.140625" style="2" customWidth="1"/>
    <col min="6" max="6" width="13.00390625" style="2" customWidth="1"/>
    <col min="7" max="7" width="16.28125" style="2" customWidth="1"/>
    <col min="8" max="8" width="14.28125" style="2" customWidth="1"/>
    <col min="9" max="9" width="14.8515625" style="2" customWidth="1"/>
    <col min="10" max="10" width="13.8515625" style="2" customWidth="1"/>
    <col min="11" max="11" width="11.00390625" style="2" customWidth="1"/>
    <col min="12" max="12" width="12.421875" style="2" customWidth="1"/>
    <col min="13" max="16384" width="9.140625" style="2" customWidth="1"/>
  </cols>
  <sheetData>
    <row r="1" spans="1:9" s="105" customFormat="1" ht="15.75">
      <c r="A1" s="466" t="s">
        <v>765</v>
      </c>
      <c r="B1" s="466"/>
      <c r="C1" s="485" t="s">
        <v>792</v>
      </c>
      <c r="D1" s="486"/>
      <c r="E1" s="486"/>
      <c r="F1" s="486"/>
      <c r="G1" s="487"/>
      <c r="H1" s="118"/>
      <c r="I1" s="159" t="s">
        <v>463</v>
      </c>
    </row>
    <row r="2" spans="1:12" ht="15">
      <c r="A2" s="8"/>
      <c r="B2" s="499" t="s">
        <v>498</v>
      </c>
      <c r="C2" s="499"/>
      <c r="D2" s="499"/>
      <c r="E2" s="499"/>
      <c r="F2" s="499"/>
      <c r="G2" s="499"/>
      <c r="H2" s="499"/>
      <c r="I2" s="499"/>
      <c r="J2" s="8"/>
      <c r="K2" s="91" t="s">
        <v>646</v>
      </c>
      <c r="L2" s="9"/>
    </row>
    <row r="3" spans="1:12" ht="15">
      <c r="A3" s="8"/>
      <c r="B3" s="8"/>
      <c r="C3" s="8"/>
      <c r="D3" s="8"/>
      <c r="E3" s="8"/>
      <c r="F3" s="8"/>
      <c r="G3" s="8"/>
      <c r="H3" s="8"/>
      <c r="I3" s="8"/>
      <c r="J3" s="8" t="s">
        <v>117</v>
      </c>
      <c r="K3" s="8"/>
      <c r="L3" s="9"/>
    </row>
    <row r="4" spans="1:12" ht="16.5" customHeight="1">
      <c r="A4" s="47"/>
      <c r="B4" s="47"/>
      <c r="C4" s="48" t="s">
        <v>29</v>
      </c>
      <c r="D4" s="500" t="s">
        <v>87</v>
      </c>
      <c r="E4" s="500"/>
      <c r="F4" s="500"/>
      <c r="G4" s="495" t="s">
        <v>26</v>
      </c>
      <c r="H4" s="495"/>
      <c r="I4" s="495"/>
      <c r="J4" s="495"/>
      <c r="K4" s="495"/>
      <c r="L4" s="495"/>
    </row>
    <row r="5" spans="1:12" ht="15">
      <c r="A5" s="49"/>
      <c r="B5" s="49"/>
      <c r="C5" s="50" t="s">
        <v>84</v>
      </c>
      <c r="D5" s="498" t="s">
        <v>88</v>
      </c>
      <c r="E5" s="498"/>
      <c r="F5" s="498"/>
      <c r="G5" s="50" t="s">
        <v>28</v>
      </c>
      <c r="H5" s="50" t="s">
        <v>31</v>
      </c>
      <c r="I5" s="50" t="s">
        <v>19</v>
      </c>
      <c r="J5" s="50" t="s">
        <v>23</v>
      </c>
      <c r="K5" s="50" t="s">
        <v>31</v>
      </c>
      <c r="L5" s="50" t="s">
        <v>100</v>
      </c>
    </row>
    <row r="6" spans="1:12" ht="15">
      <c r="A6" s="51" t="s">
        <v>68</v>
      </c>
      <c r="B6" s="51" t="s">
        <v>30</v>
      </c>
      <c r="C6" s="50" t="s">
        <v>27</v>
      </c>
      <c r="D6" s="50" t="s">
        <v>89</v>
      </c>
      <c r="E6" s="50"/>
      <c r="F6" s="50" t="s">
        <v>92</v>
      </c>
      <c r="G6" s="50" t="s">
        <v>95</v>
      </c>
      <c r="H6" s="50" t="s">
        <v>32</v>
      </c>
      <c r="I6" s="50" t="s">
        <v>20</v>
      </c>
      <c r="J6" s="50" t="s">
        <v>24</v>
      </c>
      <c r="K6" s="50" t="s">
        <v>90</v>
      </c>
      <c r="L6" s="50" t="s">
        <v>101</v>
      </c>
    </row>
    <row r="7" spans="1:12" ht="15">
      <c r="A7" s="49"/>
      <c r="B7" s="49"/>
      <c r="C7" s="50" t="s">
        <v>85</v>
      </c>
      <c r="D7" s="50" t="s">
        <v>90</v>
      </c>
      <c r="E7" s="50" t="s">
        <v>10</v>
      </c>
      <c r="F7" s="50" t="s">
        <v>93</v>
      </c>
      <c r="G7" s="50" t="s">
        <v>17</v>
      </c>
      <c r="H7" s="50" t="s">
        <v>18</v>
      </c>
      <c r="I7" s="50" t="s">
        <v>21</v>
      </c>
      <c r="J7" s="50" t="s">
        <v>25</v>
      </c>
      <c r="K7" s="50" t="s">
        <v>8</v>
      </c>
      <c r="L7" s="50" t="s">
        <v>90</v>
      </c>
    </row>
    <row r="8" spans="1:12" ht="15">
      <c r="A8" s="49"/>
      <c r="B8" s="49"/>
      <c r="C8" s="50" t="s">
        <v>86</v>
      </c>
      <c r="D8" s="50" t="s">
        <v>91</v>
      </c>
      <c r="E8" s="50"/>
      <c r="F8" s="50" t="s">
        <v>94</v>
      </c>
      <c r="G8" s="50"/>
      <c r="H8" s="50"/>
      <c r="I8" s="50" t="s">
        <v>22</v>
      </c>
      <c r="J8" s="50" t="s">
        <v>104</v>
      </c>
      <c r="K8" s="50"/>
      <c r="L8" s="50" t="s">
        <v>102</v>
      </c>
    </row>
    <row r="9" spans="1:12" ht="15">
      <c r="A9" s="52"/>
      <c r="B9" s="52"/>
      <c r="C9" s="53"/>
      <c r="D9" s="53"/>
      <c r="E9" s="53"/>
      <c r="F9" s="53" t="s">
        <v>83</v>
      </c>
      <c r="G9" s="53"/>
      <c r="H9" s="53"/>
      <c r="I9" s="53"/>
      <c r="J9" s="53" t="s">
        <v>105</v>
      </c>
      <c r="K9" s="53"/>
      <c r="L9" s="53"/>
    </row>
    <row r="10" spans="1:12" ht="15">
      <c r="A10" s="46" t="s">
        <v>38</v>
      </c>
      <c r="B10" s="46" t="s">
        <v>39</v>
      </c>
      <c r="C10" s="46">
        <v>1</v>
      </c>
      <c r="D10" s="46">
        <v>2</v>
      </c>
      <c r="E10" s="46">
        <v>3</v>
      </c>
      <c r="F10" s="46">
        <v>4</v>
      </c>
      <c r="G10" s="46">
        <v>5</v>
      </c>
      <c r="H10" s="46">
        <v>6</v>
      </c>
      <c r="I10" s="46">
        <v>7</v>
      </c>
      <c r="J10" s="46">
        <v>8</v>
      </c>
      <c r="K10" s="46">
        <v>9</v>
      </c>
      <c r="L10" s="46">
        <v>10</v>
      </c>
    </row>
    <row r="11" spans="1:12" ht="15">
      <c r="A11" s="18"/>
      <c r="B11" s="43" t="s">
        <v>33</v>
      </c>
      <c r="C11" s="245"/>
      <c r="D11" s="117"/>
      <c r="E11" s="117"/>
      <c r="F11" s="245">
        <f>F13+F14+F15+F16+F17</f>
        <v>156</v>
      </c>
      <c r="G11" s="117"/>
      <c r="H11" s="117"/>
      <c r="I11" s="117"/>
      <c r="J11" s="117"/>
      <c r="K11" s="117"/>
      <c r="L11" s="117"/>
    </row>
    <row r="12" spans="1:12" ht="15">
      <c r="A12" s="18"/>
      <c r="B12" s="43" t="s">
        <v>11</v>
      </c>
      <c r="C12" s="115"/>
      <c r="D12" s="115"/>
      <c r="E12" s="115"/>
      <c r="F12" s="115"/>
      <c r="G12" s="115">
        <f>G13+G14+G15+G16+G17+G18</f>
        <v>378339710</v>
      </c>
      <c r="H12" s="115"/>
      <c r="I12" s="115"/>
      <c r="J12" s="115">
        <f>J13+J14+J15+J16+J17+J18</f>
        <v>61243007</v>
      </c>
      <c r="K12" s="115"/>
      <c r="L12" s="115">
        <f>L13+L14+L15+L16+L17+L18</f>
        <v>44365727</v>
      </c>
    </row>
    <row r="13" spans="1:12" ht="15.75" customHeight="1">
      <c r="A13" s="43">
        <v>1</v>
      </c>
      <c r="B13" s="15" t="s">
        <v>34</v>
      </c>
      <c r="C13" s="328"/>
      <c r="D13" s="21">
        <v>0</v>
      </c>
      <c r="E13" s="328">
        <v>0</v>
      </c>
      <c r="F13" s="328">
        <v>1</v>
      </c>
      <c r="G13" s="328">
        <v>7422751</v>
      </c>
      <c r="H13" s="328"/>
      <c r="I13" s="328"/>
      <c r="J13" s="328">
        <v>896000</v>
      </c>
      <c r="K13" s="328"/>
      <c r="L13" s="328">
        <v>1592474</v>
      </c>
    </row>
    <row r="14" spans="1:12" ht="16.5" customHeight="1">
      <c r="A14" s="43">
        <v>2</v>
      </c>
      <c r="B14" s="15" t="s">
        <v>2</v>
      </c>
      <c r="C14" s="328"/>
      <c r="D14" s="21">
        <v>0</v>
      </c>
      <c r="E14" s="328">
        <v>0</v>
      </c>
      <c r="F14" s="328">
        <v>32</v>
      </c>
      <c r="G14" s="328">
        <v>225359772</v>
      </c>
      <c r="H14" s="328"/>
      <c r="I14" s="328"/>
      <c r="J14" s="328">
        <v>27364000</v>
      </c>
      <c r="K14" s="328"/>
      <c r="L14" s="328">
        <v>30257996</v>
      </c>
    </row>
    <row r="15" spans="1:12" ht="15.75" customHeight="1">
      <c r="A15" s="43">
        <v>3</v>
      </c>
      <c r="B15" s="15" t="s">
        <v>35</v>
      </c>
      <c r="C15" s="328"/>
      <c r="D15" s="21"/>
      <c r="E15" s="328"/>
      <c r="F15" s="328">
        <v>21</v>
      </c>
      <c r="G15" s="328">
        <v>43165104</v>
      </c>
      <c r="H15" s="328"/>
      <c r="I15" s="328"/>
      <c r="J15" s="328">
        <v>4416000</v>
      </c>
      <c r="K15" s="328"/>
      <c r="L15" s="328">
        <v>5167000</v>
      </c>
    </row>
    <row r="16" spans="1:12" ht="16.5" customHeight="1">
      <c r="A16" s="43">
        <v>4</v>
      </c>
      <c r="B16" s="15" t="s">
        <v>760</v>
      </c>
      <c r="C16" s="328"/>
      <c r="D16" s="21">
        <v>0</v>
      </c>
      <c r="E16" s="328">
        <v>0</v>
      </c>
      <c r="F16" s="328">
        <v>83</v>
      </c>
      <c r="G16" s="328">
        <v>89773976</v>
      </c>
      <c r="H16" s="328"/>
      <c r="I16" s="328"/>
      <c r="J16" s="328">
        <v>25047000</v>
      </c>
      <c r="K16" s="328"/>
      <c r="L16" s="328">
        <v>6796233</v>
      </c>
    </row>
    <row r="17" spans="1:12" ht="16.5" customHeight="1">
      <c r="A17" s="43">
        <v>5</v>
      </c>
      <c r="B17" s="15" t="s">
        <v>12</v>
      </c>
      <c r="C17" s="328"/>
      <c r="D17" s="21"/>
      <c r="E17" s="328"/>
      <c r="F17" s="328">
        <v>19</v>
      </c>
      <c r="G17" s="328">
        <v>12222634</v>
      </c>
      <c r="H17" s="328"/>
      <c r="I17" s="328"/>
      <c r="J17" s="328">
        <v>3410000</v>
      </c>
      <c r="K17" s="328"/>
      <c r="L17" s="328">
        <v>552024</v>
      </c>
    </row>
    <row r="18" spans="1:12" ht="16.5" customHeight="1">
      <c r="A18" s="43">
        <v>6</v>
      </c>
      <c r="B18" s="15" t="s">
        <v>172</v>
      </c>
      <c r="C18" s="328"/>
      <c r="D18" s="21">
        <v>0</v>
      </c>
      <c r="E18" s="328">
        <v>0</v>
      </c>
      <c r="F18" s="328">
        <v>1</v>
      </c>
      <c r="G18" s="328">
        <v>395473</v>
      </c>
      <c r="H18" s="328"/>
      <c r="I18" s="328"/>
      <c r="J18" s="328">
        <v>110007</v>
      </c>
      <c r="K18" s="328"/>
      <c r="L18" s="328">
        <v>0</v>
      </c>
    </row>
    <row r="19" spans="1:12" ht="12.75">
      <c r="A19" s="7"/>
      <c r="B19" s="10"/>
      <c r="C19" s="116"/>
      <c r="D19" s="116"/>
      <c r="E19" s="329"/>
      <c r="F19" s="329"/>
      <c r="G19" s="329"/>
      <c r="H19" s="329"/>
      <c r="I19" s="329"/>
      <c r="J19" s="329"/>
      <c r="K19" s="329"/>
      <c r="L19" s="329"/>
    </row>
    <row r="20" spans="1:12" ht="12.75">
      <c r="A20" s="7"/>
      <c r="B20" s="10" t="s">
        <v>36</v>
      </c>
      <c r="C20" s="7"/>
      <c r="D20" s="7"/>
      <c r="E20" s="7"/>
      <c r="F20" s="7"/>
      <c r="G20" s="116"/>
      <c r="H20" s="116"/>
      <c r="I20" s="7"/>
      <c r="J20" s="7"/>
      <c r="K20" s="7"/>
      <c r="L20" s="7"/>
    </row>
    <row r="21" spans="1:12" ht="12.75">
      <c r="A21" s="7"/>
      <c r="B21" s="7" t="s">
        <v>107</v>
      </c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2.75">
      <c r="A22" s="7"/>
      <c r="B22" s="7" t="s">
        <v>37</v>
      </c>
      <c r="C22" s="7"/>
      <c r="D22" s="7"/>
      <c r="E22" s="7"/>
      <c r="F22" s="7"/>
      <c r="G22" s="7"/>
      <c r="H22" s="7"/>
      <c r="I22" s="7"/>
      <c r="J22" s="7"/>
      <c r="K22" s="116"/>
      <c r="L22" s="280"/>
    </row>
    <row r="23" spans="1:12" ht="12.75">
      <c r="A23" s="7"/>
      <c r="B23" s="7" t="s">
        <v>13</v>
      </c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ht="12.75">
      <c r="A24" s="7"/>
      <c r="B24" s="7" t="s">
        <v>14</v>
      </c>
      <c r="C24" s="7"/>
      <c r="D24" s="7"/>
      <c r="E24" s="7"/>
      <c r="F24" s="7"/>
      <c r="G24" s="7"/>
      <c r="H24" s="7"/>
      <c r="I24" s="7"/>
      <c r="J24" s="280"/>
      <c r="K24" s="116"/>
      <c r="L24" s="281"/>
    </row>
    <row r="25" spans="1:12" ht="12.75">
      <c r="A25" s="7"/>
      <c r="B25" s="7" t="s">
        <v>15</v>
      </c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12.75">
      <c r="A26" s="7"/>
      <c r="B26" s="7" t="s">
        <v>103</v>
      </c>
      <c r="C26" s="7"/>
      <c r="D26" s="7"/>
      <c r="E26" s="7"/>
      <c r="F26" s="7"/>
      <c r="G26" s="7"/>
      <c r="H26" s="7"/>
      <c r="I26" s="7"/>
      <c r="J26" s="7"/>
      <c r="K26" s="7"/>
      <c r="L26" s="280"/>
    </row>
    <row r="27" spans="1:13" ht="12.75">
      <c r="A27" s="7"/>
      <c r="B27" s="7" t="s">
        <v>106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2" t="s">
        <v>763</v>
      </c>
    </row>
    <row r="28" spans="1:12" ht="12.75">
      <c r="A28" s="7"/>
      <c r="B28" s="7" t="s">
        <v>173</v>
      </c>
      <c r="C28" s="7"/>
      <c r="D28" s="7"/>
      <c r="E28" s="7"/>
      <c r="F28" s="7"/>
      <c r="G28" s="7"/>
      <c r="H28" s="7"/>
      <c r="I28" s="7"/>
      <c r="J28" s="280"/>
      <c r="K28" s="7"/>
      <c r="L28" s="7"/>
    </row>
    <row r="29" spans="1:12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279"/>
    </row>
    <row r="30" spans="1:12" ht="15">
      <c r="A30" s="9"/>
      <c r="B30" s="9"/>
      <c r="C30" s="9"/>
      <c r="D30" s="9"/>
      <c r="E30" s="9"/>
      <c r="F30" s="9"/>
      <c r="G30" s="278"/>
      <c r="H30" s="279"/>
      <c r="I30" s="282"/>
      <c r="J30" s="279"/>
      <c r="K30" s="9"/>
      <c r="L30" s="9"/>
    </row>
    <row r="31" spans="1:12" ht="15">
      <c r="A31" s="9"/>
      <c r="B31" s="9"/>
      <c r="C31" s="9"/>
      <c r="D31" s="9"/>
      <c r="E31" s="9"/>
      <c r="F31" s="9"/>
      <c r="G31" s="9"/>
      <c r="H31" s="9"/>
      <c r="I31" s="337"/>
      <c r="J31" s="9"/>
      <c r="K31" s="9"/>
      <c r="L31" s="9"/>
    </row>
    <row r="32" spans="1:12" ht="15">
      <c r="A32" s="9"/>
      <c r="B32" s="9"/>
      <c r="C32" s="9"/>
      <c r="D32" s="9"/>
      <c r="E32" s="9"/>
      <c r="F32" s="9"/>
      <c r="G32" s="279"/>
      <c r="H32" s="9"/>
      <c r="I32" s="9"/>
      <c r="J32" s="9"/>
      <c r="K32" s="9"/>
      <c r="L32" s="9"/>
    </row>
    <row r="33" spans="1:12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ht="12.75">
      <c r="H36" s="5"/>
    </row>
  </sheetData>
  <sheetProtection/>
  <mergeCells count="6">
    <mergeCell ref="D5:F5"/>
    <mergeCell ref="B2:I2"/>
    <mergeCell ref="D4:F4"/>
    <mergeCell ref="G4:L4"/>
    <mergeCell ref="A1:B1"/>
    <mergeCell ref="C1:G1"/>
  </mergeCells>
  <printOptions/>
  <pageMargins left="0.75" right="0.75" top="1" bottom="1" header="0.5" footer="0.5"/>
  <pageSetup horizontalDpi="600" verticalDpi="600" orientation="landscape" paperSize="9" scale="80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7"/>
  <sheetViews>
    <sheetView tabSelected="1" zoomScalePageLayoutView="0" workbookViewId="0" topLeftCell="A25">
      <selection activeCell="J64" sqref="J64"/>
    </sheetView>
  </sheetViews>
  <sheetFormatPr defaultColWidth="9.140625" defaultRowHeight="12.75"/>
  <cols>
    <col min="1" max="1" width="3.7109375" style="105" customWidth="1"/>
    <col min="2" max="2" width="9.7109375" style="0" customWidth="1"/>
    <col min="3" max="3" width="14.140625" style="0" customWidth="1"/>
    <col min="4" max="4" width="13.140625" style="0" customWidth="1"/>
    <col min="5" max="5" width="10.7109375" style="0" customWidth="1"/>
    <col min="6" max="6" width="14.7109375" style="0" customWidth="1"/>
    <col min="7" max="7" width="14.28125" style="0" customWidth="1"/>
    <col min="8" max="8" width="4.7109375" style="0" customWidth="1"/>
    <col min="9" max="9" width="3.140625" style="0" customWidth="1"/>
    <col min="10" max="10" width="8.28125" style="0" customWidth="1"/>
    <col min="11" max="11" width="15.140625" style="0" customWidth="1"/>
    <col min="12" max="12" width="11.8515625" style="0" customWidth="1"/>
    <col min="13" max="13" width="17.421875" style="0" customWidth="1"/>
  </cols>
  <sheetData>
    <row r="1" ht="12.75">
      <c r="K1" s="91" t="s">
        <v>643</v>
      </c>
    </row>
    <row r="2" spans="1:11" ht="15" customHeight="1">
      <c r="A2" s="522" t="s">
        <v>170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</row>
    <row r="3" spans="1:11" ht="15" customHeight="1">
      <c r="A3" s="236" t="s">
        <v>499</v>
      </c>
      <c r="B3" s="235"/>
      <c r="C3" s="235"/>
      <c r="D3" s="236"/>
      <c r="E3" s="235"/>
      <c r="F3" s="235"/>
      <c r="G3" s="235"/>
      <c r="H3" s="235"/>
      <c r="I3" s="235"/>
      <c r="J3" s="237"/>
      <c r="K3" s="237"/>
    </row>
    <row r="4" ht="9" customHeight="1" thickBot="1"/>
    <row r="5" spans="3:11" ht="15" customHeight="1" thickBot="1">
      <c r="C5" s="62"/>
      <c r="D5" s="62"/>
      <c r="E5" s="62"/>
      <c r="F5" s="62"/>
      <c r="G5" s="502" t="s">
        <v>610</v>
      </c>
      <c r="H5" s="502"/>
      <c r="I5" s="502"/>
      <c r="J5" s="523"/>
      <c r="K5" s="194">
        <v>2023</v>
      </c>
    </row>
    <row r="6" spans="3:10" ht="15" customHeight="1">
      <c r="C6" s="62"/>
      <c r="D6" s="62"/>
      <c r="E6" s="62"/>
      <c r="F6" s="62"/>
      <c r="G6" s="62"/>
      <c r="H6" s="62"/>
      <c r="I6" s="62"/>
      <c r="J6" s="105"/>
    </row>
    <row r="7" spans="3:10" ht="15" customHeight="1">
      <c r="C7" s="62"/>
      <c r="D7" s="62"/>
      <c r="E7" s="62"/>
      <c r="F7" s="62"/>
      <c r="G7" s="62"/>
      <c r="H7" s="62"/>
      <c r="I7" s="62"/>
      <c r="J7" s="105"/>
    </row>
    <row r="8" spans="1:2" s="83" customFormat="1" ht="15" customHeight="1">
      <c r="A8" s="83" t="s">
        <v>64</v>
      </c>
      <c r="B8" s="166" t="s">
        <v>559</v>
      </c>
    </row>
    <row r="9" spans="3:10" ht="15" customHeight="1">
      <c r="C9" s="62"/>
      <c r="D9" s="62"/>
      <c r="E9" s="62"/>
      <c r="F9" s="62"/>
      <c r="G9" s="62"/>
      <c r="H9" s="62"/>
      <c r="I9" s="62"/>
      <c r="J9" s="105"/>
    </row>
    <row r="10" spans="1:13" s="83" customFormat="1" ht="15" customHeight="1">
      <c r="A10" s="83">
        <v>1</v>
      </c>
      <c r="B10" s="83" t="s">
        <v>545</v>
      </c>
      <c r="F10" s="519" t="s">
        <v>773</v>
      </c>
      <c r="G10" s="524"/>
      <c r="H10" s="524"/>
      <c r="I10" s="524"/>
      <c r="J10" s="524"/>
      <c r="K10" s="524"/>
      <c r="L10" s="520"/>
      <c r="M10" s="179"/>
    </row>
    <row r="11" spans="3:13" ht="15" customHeight="1">
      <c r="C11" s="62"/>
      <c r="D11" s="62"/>
      <c r="E11" s="62"/>
      <c r="F11" s="178"/>
      <c r="G11" s="178"/>
      <c r="H11" s="170" t="s">
        <v>546</v>
      </c>
      <c r="I11" s="170"/>
      <c r="J11" s="170"/>
      <c r="K11" s="170"/>
      <c r="L11" s="170"/>
      <c r="M11" s="170"/>
    </row>
    <row r="12" spans="1:13" s="83" customFormat="1" ht="15" customHeight="1">
      <c r="A12" s="83">
        <v>2</v>
      </c>
      <c r="B12" s="83" t="s">
        <v>547</v>
      </c>
      <c r="F12" s="519" t="s">
        <v>735</v>
      </c>
      <c r="G12" s="524"/>
      <c r="H12" s="524"/>
      <c r="I12" s="524"/>
      <c r="J12" s="524"/>
      <c r="K12" s="524"/>
      <c r="L12" s="520"/>
      <c r="M12" s="179"/>
    </row>
    <row r="13" spans="2:13" ht="15" customHeight="1">
      <c r="B13" s="164" t="s">
        <v>548</v>
      </c>
      <c r="C13" s="164"/>
      <c r="D13" s="164"/>
      <c r="E13" s="164"/>
      <c r="F13" s="164"/>
      <c r="G13" s="164"/>
      <c r="H13" s="165"/>
      <c r="I13" s="165"/>
      <c r="J13" s="165"/>
      <c r="K13" s="165"/>
      <c r="L13" s="165"/>
      <c r="M13" s="165"/>
    </row>
    <row r="14" spans="3:10" ht="15" customHeight="1">
      <c r="C14" s="62"/>
      <c r="D14" s="62"/>
      <c r="E14" s="62"/>
      <c r="F14" s="62"/>
      <c r="G14" s="62"/>
      <c r="H14" s="62"/>
      <c r="I14" s="62"/>
      <c r="J14" s="105"/>
    </row>
    <row r="15" spans="1:13" s="83" customFormat="1" ht="15" customHeight="1">
      <c r="A15" s="83">
        <v>3</v>
      </c>
      <c r="B15" s="83" t="s">
        <v>549</v>
      </c>
      <c r="F15" s="519" t="s">
        <v>734</v>
      </c>
      <c r="G15" s="524"/>
      <c r="H15" s="520"/>
      <c r="I15" s="179"/>
      <c r="J15" s="179"/>
      <c r="K15" s="179"/>
      <c r="L15" s="179"/>
      <c r="M15" s="179"/>
    </row>
    <row r="16" spans="2:13" ht="15" customHeight="1">
      <c r="B16" s="502" t="s">
        <v>552</v>
      </c>
      <c r="C16" s="502"/>
      <c r="D16" s="502"/>
      <c r="E16" s="502"/>
      <c r="F16" s="502"/>
      <c r="G16" s="502"/>
      <c r="H16" s="180"/>
      <c r="I16" s="180"/>
      <c r="J16" s="180"/>
      <c r="K16" s="180"/>
      <c r="L16" s="180"/>
      <c r="M16" s="180"/>
    </row>
    <row r="17" spans="1:13" s="83" customFormat="1" ht="15" customHeight="1">
      <c r="A17" s="83">
        <v>4</v>
      </c>
      <c r="B17" s="83" t="s">
        <v>550</v>
      </c>
      <c r="H17" s="179"/>
      <c r="I17" s="179"/>
      <c r="J17" s="179"/>
      <c r="K17" s="179"/>
      <c r="L17" s="179"/>
      <c r="M17" s="179"/>
    </row>
    <row r="18" spans="2:13" ht="15" customHeight="1">
      <c r="B18" s="502" t="s">
        <v>607</v>
      </c>
      <c r="C18" s="502"/>
      <c r="D18" s="502"/>
      <c r="E18" s="502"/>
      <c r="F18" s="502"/>
      <c r="G18" s="515">
        <v>1029007</v>
      </c>
      <c r="H18" s="516"/>
      <c r="I18" s="516"/>
      <c r="J18" s="517"/>
      <c r="K18" s="180"/>
      <c r="L18" s="180"/>
      <c r="M18" s="180"/>
    </row>
    <row r="19" spans="1:13" ht="15" customHeight="1">
      <c r="A19" s="83">
        <v>4</v>
      </c>
      <c r="B19" s="83" t="s">
        <v>761</v>
      </c>
      <c r="C19" s="83"/>
      <c r="D19" s="83"/>
      <c r="E19" s="83"/>
      <c r="F19" s="83"/>
      <c r="G19" s="83"/>
      <c r="H19" s="179"/>
      <c r="I19" s="179"/>
      <c r="J19" s="179"/>
      <c r="K19" s="180"/>
      <c r="L19" s="180"/>
      <c r="M19" s="180"/>
    </row>
    <row r="20" spans="2:13" ht="15" customHeight="1">
      <c r="B20" s="502" t="s">
        <v>604</v>
      </c>
      <c r="C20" s="502"/>
      <c r="D20" s="502"/>
      <c r="E20" s="502"/>
      <c r="F20" s="502"/>
      <c r="G20" s="518"/>
      <c r="H20" s="515">
        <v>1029001</v>
      </c>
      <c r="I20" s="516"/>
      <c r="J20" s="516"/>
      <c r="K20" s="517"/>
      <c r="L20" s="180"/>
      <c r="M20" s="180"/>
    </row>
    <row r="21" spans="2:13" ht="15" customHeight="1">
      <c r="B21" s="169"/>
      <c r="C21" s="169"/>
      <c r="D21" s="169"/>
      <c r="E21" s="169"/>
      <c r="F21" s="169"/>
      <c r="G21" s="164"/>
      <c r="H21" s="180"/>
      <c r="I21" s="180"/>
      <c r="J21" s="180"/>
      <c r="K21" s="180"/>
      <c r="L21" s="180"/>
      <c r="M21" s="180"/>
    </row>
    <row r="22" spans="1:13" s="83" customFormat="1" ht="15" customHeight="1">
      <c r="A22" s="83">
        <v>5</v>
      </c>
      <c r="B22" s="83" t="s">
        <v>605</v>
      </c>
      <c r="H22" s="179"/>
      <c r="I22" s="179"/>
      <c r="J22" s="519">
        <v>3535</v>
      </c>
      <c r="K22" s="520"/>
      <c r="L22" s="179"/>
      <c r="M22" s="179"/>
    </row>
    <row r="23" spans="2:13" ht="15" customHeight="1">
      <c r="B23" s="502" t="s">
        <v>606</v>
      </c>
      <c r="C23" s="502"/>
      <c r="D23" s="502"/>
      <c r="E23" s="502"/>
      <c r="F23" s="502"/>
      <c r="G23" s="521"/>
      <c r="H23" s="180"/>
      <c r="I23" s="180"/>
      <c r="J23" s="180"/>
      <c r="K23" s="180"/>
      <c r="L23" s="180"/>
      <c r="M23" s="180"/>
    </row>
    <row r="24" spans="1:13" s="83" customFormat="1" ht="15" customHeight="1">
      <c r="A24" s="83">
        <v>6</v>
      </c>
      <c r="B24" s="83" t="s">
        <v>551</v>
      </c>
      <c r="G24" s="186"/>
      <c r="H24" s="187"/>
      <c r="I24" s="187"/>
      <c r="J24" s="187"/>
      <c r="K24" s="187"/>
      <c r="L24" s="188"/>
      <c r="M24" s="181"/>
    </row>
    <row r="25" spans="2:13" ht="15" customHeight="1">
      <c r="B25" s="502" t="s">
        <v>553</v>
      </c>
      <c r="C25" s="502"/>
      <c r="D25" s="502"/>
      <c r="E25" s="502"/>
      <c r="F25" s="502"/>
      <c r="G25" s="189" t="s">
        <v>736</v>
      </c>
      <c r="H25" s="165"/>
      <c r="I25" s="165"/>
      <c r="J25" s="165"/>
      <c r="K25" s="165"/>
      <c r="L25" s="190"/>
      <c r="M25" s="179"/>
    </row>
    <row r="26" spans="3:13" ht="15" customHeight="1">
      <c r="C26" s="62"/>
      <c r="D26" s="62"/>
      <c r="E26" s="62"/>
      <c r="F26" s="62"/>
      <c r="G26" s="189"/>
      <c r="H26" s="165"/>
      <c r="I26" s="165"/>
      <c r="J26" s="165"/>
      <c r="K26" s="165"/>
      <c r="L26" s="190"/>
      <c r="M26" s="179"/>
    </row>
    <row r="27" spans="3:13" ht="15" customHeight="1">
      <c r="C27" s="62"/>
      <c r="D27" s="62"/>
      <c r="E27" s="62"/>
      <c r="F27" s="62"/>
      <c r="G27" s="189"/>
      <c r="H27" s="165"/>
      <c r="I27" s="165"/>
      <c r="J27" s="165"/>
      <c r="K27" s="165"/>
      <c r="L27" s="190"/>
      <c r="M27" s="179"/>
    </row>
    <row r="28" spans="3:13" ht="15" customHeight="1">
      <c r="C28" s="62"/>
      <c r="D28" s="62"/>
      <c r="E28" s="62"/>
      <c r="F28" s="62"/>
      <c r="G28" s="191"/>
      <c r="H28" s="182"/>
      <c r="I28" s="182"/>
      <c r="J28" s="182"/>
      <c r="K28" s="182"/>
      <c r="L28" s="192"/>
      <c r="M28" s="90"/>
    </row>
    <row r="29" spans="1:13" ht="15" customHeight="1">
      <c r="A29" s="83">
        <v>7</v>
      </c>
      <c r="B29" s="83" t="s">
        <v>554</v>
      </c>
      <c r="C29" s="83"/>
      <c r="D29" s="83"/>
      <c r="E29" s="83"/>
      <c r="F29" s="62"/>
      <c r="G29" s="165"/>
      <c r="H29" s="165"/>
      <c r="I29" s="165"/>
      <c r="J29" s="165"/>
      <c r="K29" s="165"/>
      <c r="L29" s="165"/>
      <c r="M29" s="181"/>
    </row>
    <row r="30" spans="2:13" ht="15" customHeight="1">
      <c r="B30" s="502" t="s">
        <v>555</v>
      </c>
      <c r="C30" s="502"/>
      <c r="D30" s="502"/>
      <c r="E30" s="502"/>
      <c r="F30" s="502"/>
      <c r="G30" s="506" t="s">
        <v>737</v>
      </c>
      <c r="H30" s="507"/>
      <c r="I30" s="507"/>
      <c r="J30" s="507"/>
      <c r="K30" s="507"/>
      <c r="L30" s="508"/>
      <c r="M30" s="179"/>
    </row>
    <row r="31" spans="2:13" ht="15" customHeight="1">
      <c r="B31" s="502" t="s">
        <v>556</v>
      </c>
      <c r="C31" s="502"/>
      <c r="D31" s="502"/>
      <c r="E31" s="502"/>
      <c r="F31" s="502"/>
      <c r="G31" s="509"/>
      <c r="H31" s="510"/>
      <c r="I31" s="510"/>
      <c r="J31" s="510"/>
      <c r="K31" s="510"/>
      <c r="L31" s="511"/>
      <c r="M31" s="179"/>
    </row>
    <row r="32" spans="2:13" ht="15" customHeight="1">
      <c r="B32" s="502" t="s">
        <v>557</v>
      </c>
      <c r="C32" s="502"/>
      <c r="D32" s="502"/>
      <c r="E32" s="502"/>
      <c r="F32" s="502"/>
      <c r="G32" s="509"/>
      <c r="H32" s="510"/>
      <c r="I32" s="510"/>
      <c r="J32" s="510"/>
      <c r="K32" s="510"/>
      <c r="L32" s="511"/>
      <c r="M32" s="179"/>
    </row>
    <row r="33" spans="3:13" ht="56.25" customHeight="1">
      <c r="C33" s="62"/>
      <c r="D33" s="62"/>
      <c r="E33" s="62"/>
      <c r="F33" s="62"/>
      <c r="G33" s="512"/>
      <c r="H33" s="513"/>
      <c r="I33" s="513"/>
      <c r="J33" s="513"/>
      <c r="K33" s="513"/>
      <c r="L33" s="514"/>
      <c r="M33" s="185"/>
    </row>
    <row r="34" spans="1:13" ht="15" customHeight="1">
      <c r="A34" s="83">
        <v>8</v>
      </c>
      <c r="B34" s="83" t="s">
        <v>608</v>
      </c>
      <c r="C34" s="83"/>
      <c r="D34" s="83"/>
      <c r="E34" s="83"/>
      <c r="F34" s="62"/>
      <c r="G34" s="193"/>
      <c r="H34" s="193"/>
      <c r="I34" s="193"/>
      <c r="J34" s="193"/>
      <c r="K34" s="193"/>
      <c r="L34" s="193"/>
      <c r="M34" s="181"/>
    </row>
    <row r="35" spans="2:13" ht="15" customHeight="1">
      <c r="B35" s="502" t="s">
        <v>609</v>
      </c>
      <c r="C35" s="502"/>
      <c r="D35" s="502"/>
      <c r="E35" s="502"/>
      <c r="F35" s="502"/>
      <c r="G35" s="502"/>
      <c r="H35" s="502"/>
      <c r="I35" s="502"/>
      <c r="J35" s="502"/>
      <c r="K35" s="502"/>
      <c r="L35" s="502"/>
      <c r="M35" s="179"/>
    </row>
    <row r="36" spans="2:13" ht="15" customHeight="1">
      <c r="B36" s="504" t="s">
        <v>746</v>
      </c>
      <c r="C36" s="504"/>
      <c r="D36" s="504"/>
      <c r="E36" s="504"/>
      <c r="F36" s="504"/>
      <c r="G36" s="504"/>
      <c r="H36" s="504"/>
      <c r="I36" s="504"/>
      <c r="J36" s="504"/>
      <c r="K36" s="504"/>
      <c r="L36" s="504"/>
      <c r="M36" s="179"/>
    </row>
    <row r="37" spans="2:13" ht="15" customHeight="1">
      <c r="B37" s="504"/>
      <c r="C37" s="504"/>
      <c r="D37" s="504"/>
      <c r="E37" s="504"/>
      <c r="F37" s="504"/>
      <c r="G37" s="504"/>
      <c r="H37" s="504"/>
      <c r="I37" s="504"/>
      <c r="J37" s="504"/>
      <c r="K37" s="504"/>
      <c r="L37" s="504"/>
      <c r="M37" s="179"/>
    </row>
    <row r="38" spans="2:13" ht="15" customHeight="1">
      <c r="B38" s="504"/>
      <c r="C38" s="504"/>
      <c r="D38" s="504"/>
      <c r="E38" s="504"/>
      <c r="F38" s="504"/>
      <c r="G38" s="504"/>
      <c r="H38" s="504"/>
      <c r="I38" s="504"/>
      <c r="J38" s="504"/>
      <c r="K38" s="504"/>
      <c r="L38" s="504"/>
      <c r="M38" s="185"/>
    </row>
    <row r="39" spans="2:13" ht="15" customHeight="1">
      <c r="B39" s="504"/>
      <c r="C39" s="504"/>
      <c r="D39" s="504"/>
      <c r="E39" s="504"/>
      <c r="F39" s="504"/>
      <c r="G39" s="504"/>
      <c r="H39" s="504"/>
      <c r="I39" s="504"/>
      <c r="J39" s="504"/>
      <c r="K39" s="504"/>
      <c r="L39" s="504"/>
      <c r="M39" s="179"/>
    </row>
    <row r="40" spans="2:13" ht="15" customHeight="1">
      <c r="B40" s="504"/>
      <c r="C40" s="504"/>
      <c r="D40" s="504"/>
      <c r="E40" s="504"/>
      <c r="F40" s="504"/>
      <c r="G40" s="504"/>
      <c r="H40" s="504"/>
      <c r="I40" s="504"/>
      <c r="J40" s="504"/>
      <c r="K40" s="504"/>
      <c r="L40" s="504"/>
      <c r="M40" s="179"/>
    </row>
    <row r="41" spans="3:13" ht="15" customHeight="1">
      <c r="C41" s="62"/>
      <c r="D41" s="62"/>
      <c r="E41" s="62"/>
      <c r="F41" s="62"/>
      <c r="G41" s="183"/>
      <c r="H41" s="234"/>
      <c r="I41" s="234"/>
      <c r="J41" s="234"/>
      <c r="K41" s="234"/>
      <c r="L41" s="234"/>
      <c r="M41" s="234"/>
    </row>
    <row r="42" spans="3:13" ht="15" customHeight="1">
      <c r="C42" s="62"/>
      <c r="D42" s="62"/>
      <c r="E42" s="62"/>
      <c r="F42" s="62"/>
      <c r="G42" s="183"/>
      <c r="H42" s="234"/>
      <c r="I42" s="234"/>
      <c r="J42" s="234"/>
      <c r="K42" s="234"/>
      <c r="L42" s="234"/>
      <c r="M42" s="234"/>
    </row>
    <row r="43" spans="3:13" ht="15" customHeight="1">
      <c r="C43" s="62"/>
      <c r="D43" s="62"/>
      <c r="E43" s="62"/>
      <c r="F43" s="62"/>
      <c r="G43" s="183"/>
      <c r="H43" s="183"/>
      <c r="I43" s="183"/>
      <c r="J43" s="184"/>
      <c r="K43" s="74"/>
      <c r="L43" s="74"/>
      <c r="M43" s="74"/>
    </row>
    <row r="44" spans="1:13" s="83" customFormat="1" ht="15" customHeight="1">
      <c r="A44" s="83" t="s">
        <v>175</v>
      </c>
      <c r="B44" s="166" t="s">
        <v>558</v>
      </c>
      <c r="G44" s="120"/>
      <c r="H44" s="120"/>
      <c r="I44" s="120"/>
      <c r="J44" s="120"/>
      <c r="K44" s="120"/>
      <c r="L44" s="120"/>
      <c r="M44" s="120"/>
    </row>
    <row r="45" spans="3:13" ht="15" customHeight="1">
      <c r="C45" s="62"/>
      <c r="D45" s="62"/>
      <c r="E45" s="62"/>
      <c r="F45" s="62"/>
      <c r="G45" s="183"/>
      <c r="H45" s="183"/>
      <c r="I45" s="183"/>
      <c r="J45" s="184"/>
      <c r="K45" s="74"/>
      <c r="L45" s="74"/>
      <c r="M45" s="74"/>
    </row>
    <row r="46" spans="3:10" ht="15" customHeight="1">
      <c r="C46" s="62"/>
      <c r="D46" s="62"/>
      <c r="E46" s="62"/>
      <c r="F46" s="62"/>
      <c r="G46" s="62"/>
      <c r="H46" s="62"/>
      <c r="I46" s="62"/>
      <c r="J46" s="105"/>
    </row>
    <row r="47" spans="1:9" ht="15" customHeight="1">
      <c r="A47" s="65">
        <v>1</v>
      </c>
      <c r="B47" s="64" t="s">
        <v>738</v>
      </c>
      <c r="C47" s="62"/>
      <c r="D47" s="62"/>
      <c r="E47" s="62"/>
      <c r="F47" s="62"/>
      <c r="G47" s="62"/>
      <c r="H47" s="62"/>
      <c r="I47" s="62"/>
    </row>
    <row r="48" spans="1:13" ht="15" customHeight="1">
      <c r="A48" s="65"/>
      <c r="B48" s="393" t="s">
        <v>794</v>
      </c>
      <c r="C48" s="393"/>
      <c r="D48" s="393"/>
      <c r="E48" s="393"/>
      <c r="F48" s="394"/>
      <c r="G48" s="394"/>
      <c r="H48" s="394"/>
      <c r="I48" s="394"/>
      <c r="J48" s="395"/>
      <c r="M48" s="105"/>
    </row>
    <row r="49" spans="1:10" ht="15" customHeight="1">
      <c r="A49" s="65"/>
      <c r="B49" s="396" t="s">
        <v>611</v>
      </c>
      <c r="C49" s="394"/>
      <c r="D49" s="394"/>
      <c r="E49" s="394"/>
      <c r="F49" s="394"/>
      <c r="G49" s="394"/>
      <c r="H49" s="394"/>
      <c r="I49" s="394"/>
      <c r="J49" s="397"/>
    </row>
    <row r="50" spans="1:2" s="82" customFormat="1" ht="15" customHeight="1">
      <c r="A50" s="167"/>
      <c r="B50" s="81" t="s">
        <v>560</v>
      </c>
    </row>
    <row r="51" spans="1:10" s="82" customFormat="1" ht="15" customHeight="1">
      <c r="A51" s="167"/>
      <c r="B51" s="398" t="s">
        <v>795</v>
      </c>
      <c r="C51" s="393"/>
      <c r="D51" s="393"/>
      <c r="E51" s="393"/>
      <c r="F51" s="399"/>
      <c r="G51" s="399"/>
      <c r="H51" s="399"/>
      <c r="I51" s="399"/>
      <c r="J51" s="399"/>
    </row>
    <row r="52" spans="1:2" s="82" customFormat="1" ht="15" customHeight="1">
      <c r="A52" s="167"/>
      <c r="B52" s="162" t="s">
        <v>612</v>
      </c>
    </row>
    <row r="53" spans="1:9" ht="15" customHeight="1">
      <c r="A53" s="65">
        <v>2</v>
      </c>
      <c r="B53" s="82" t="s">
        <v>613</v>
      </c>
      <c r="C53" s="62"/>
      <c r="D53" s="62"/>
      <c r="E53" s="62"/>
      <c r="F53" s="62"/>
      <c r="G53" s="62"/>
      <c r="H53" s="62"/>
      <c r="I53" s="62"/>
    </row>
    <row r="54" spans="1:11" ht="15" customHeight="1">
      <c r="A54" s="65"/>
      <c r="B54" s="64" t="s">
        <v>766</v>
      </c>
      <c r="C54" s="62"/>
      <c r="D54" s="175"/>
      <c r="E54" s="175"/>
      <c r="F54" s="175"/>
      <c r="G54" s="175"/>
      <c r="H54" s="175"/>
      <c r="I54" s="175"/>
      <c r="J54" s="73"/>
      <c r="K54" s="73"/>
    </row>
    <row r="55" spans="1:9" ht="15" customHeight="1">
      <c r="A55" s="65"/>
      <c r="B55" s="64"/>
      <c r="C55" s="62"/>
      <c r="D55" s="105" t="s">
        <v>576</v>
      </c>
      <c r="E55" s="62"/>
      <c r="F55" s="62"/>
      <c r="G55" s="62"/>
      <c r="H55" s="62"/>
      <c r="I55" s="62"/>
    </row>
    <row r="56" spans="1:13" ht="15" customHeight="1">
      <c r="A56" s="65"/>
      <c r="B56" s="64" t="s">
        <v>796</v>
      </c>
      <c r="C56" s="394"/>
      <c r="D56" s="394"/>
      <c r="E56" s="62"/>
      <c r="F56" s="62"/>
      <c r="G56" s="62"/>
      <c r="H56" s="62"/>
      <c r="I56" s="62"/>
      <c r="M56" s="105"/>
    </row>
    <row r="57" spans="1:13" ht="15" customHeight="1">
      <c r="A57" s="65"/>
      <c r="B57" s="162" t="s">
        <v>611</v>
      </c>
      <c r="C57" s="62"/>
      <c r="D57" s="62"/>
      <c r="E57" s="62"/>
      <c r="F57" s="62"/>
      <c r="G57" s="62"/>
      <c r="H57" s="62"/>
      <c r="I57" s="62"/>
      <c r="M57" s="105"/>
    </row>
    <row r="58" spans="1:9" ht="15" customHeight="1">
      <c r="A58" s="65"/>
      <c r="C58" s="62"/>
      <c r="D58" s="62"/>
      <c r="E58" s="62"/>
      <c r="F58" s="62"/>
      <c r="G58" s="62"/>
      <c r="H58" s="62"/>
      <c r="I58" s="62"/>
    </row>
    <row r="59" spans="1:2" s="82" customFormat="1" ht="15" customHeight="1">
      <c r="A59" s="167"/>
      <c r="B59" s="81" t="s">
        <v>739</v>
      </c>
    </row>
    <row r="60" spans="1:6" s="82" customFormat="1" ht="15" customHeight="1">
      <c r="A60" s="167"/>
      <c r="B60" s="81" t="s">
        <v>774</v>
      </c>
      <c r="D60" s="399"/>
      <c r="E60" s="399"/>
      <c r="F60" s="399"/>
    </row>
    <row r="61" spans="1:2" s="82" customFormat="1" ht="15" customHeight="1">
      <c r="A61" s="167"/>
      <c r="B61" s="162" t="s">
        <v>575</v>
      </c>
    </row>
    <row r="62" spans="1:2" s="82" customFormat="1" ht="15" customHeight="1">
      <c r="A62" s="167"/>
      <c r="B62" s="162"/>
    </row>
    <row r="63" spans="1:9" ht="15.75" customHeight="1">
      <c r="A63" s="65">
        <v>3</v>
      </c>
      <c r="B63" s="64" t="s">
        <v>577</v>
      </c>
      <c r="C63" s="64"/>
      <c r="D63" s="64"/>
      <c r="E63" s="64"/>
      <c r="F63" s="64"/>
      <c r="G63" s="64"/>
      <c r="H63" s="64"/>
      <c r="I63" s="64"/>
    </row>
    <row r="64" spans="1:9" ht="13.5" customHeight="1">
      <c r="A64" s="65"/>
      <c r="B64" s="64" t="s">
        <v>614</v>
      </c>
      <c r="C64" s="64"/>
      <c r="D64" s="64"/>
      <c r="E64" s="64"/>
      <c r="F64" s="64"/>
      <c r="G64" s="64"/>
      <c r="H64" s="64"/>
      <c r="I64" s="64"/>
    </row>
    <row r="65" spans="1:9" ht="13.5" customHeight="1">
      <c r="A65" s="62"/>
      <c r="B65" s="64" t="s">
        <v>623</v>
      </c>
      <c r="C65" s="64"/>
      <c r="D65" s="64"/>
      <c r="E65" s="64"/>
      <c r="F65" s="64"/>
      <c r="G65" s="64"/>
      <c r="H65" s="64"/>
      <c r="I65" s="64"/>
    </row>
    <row r="66" spans="1:9" ht="13.5" customHeight="1">
      <c r="A66" s="62"/>
      <c r="B66" s="64" t="s">
        <v>624</v>
      </c>
      <c r="C66" s="64"/>
      <c r="D66" s="64"/>
      <c r="E66" s="64"/>
      <c r="F66" s="64"/>
      <c r="G66" s="64"/>
      <c r="H66" s="64"/>
      <c r="I66" s="64"/>
    </row>
    <row r="67" spans="1:9" ht="15" customHeight="1">
      <c r="A67" s="62"/>
      <c r="B67" s="64"/>
      <c r="C67" s="64"/>
      <c r="D67" s="64"/>
      <c r="E67" s="64"/>
      <c r="F67" s="64"/>
      <c r="G67" s="64"/>
      <c r="H67" s="64"/>
      <c r="I67" s="64"/>
    </row>
    <row r="68" spans="1:9" ht="15" customHeight="1">
      <c r="A68" s="62"/>
      <c r="B68" s="66" t="s">
        <v>166</v>
      </c>
      <c r="C68" s="68"/>
      <c r="D68" s="69" t="s">
        <v>167</v>
      </c>
      <c r="E68" s="238" t="s">
        <v>730</v>
      </c>
      <c r="F68" s="69" t="s">
        <v>504</v>
      </c>
      <c r="G68" s="64" t="s">
        <v>168</v>
      </c>
      <c r="H68" s="71"/>
      <c r="I68" s="64"/>
    </row>
    <row r="69" spans="1:11" ht="15" customHeight="1">
      <c r="A69" s="62"/>
      <c r="B69" s="81" t="s">
        <v>523</v>
      </c>
      <c r="C69" s="81"/>
      <c r="D69" s="81"/>
      <c r="E69" s="81"/>
      <c r="F69" s="81"/>
      <c r="G69" s="81"/>
      <c r="H69" s="82"/>
      <c r="I69" s="82"/>
      <c r="J69" s="163"/>
      <c r="K69" s="163"/>
    </row>
    <row r="70" spans="1:12" ht="15" customHeight="1">
      <c r="A70" s="62"/>
      <c r="B70" s="67" t="s">
        <v>522</v>
      </c>
      <c r="C70" s="67"/>
      <c r="D70" s="67"/>
      <c r="E70" s="67"/>
      <c r="F70" s="67"/>
      <c r="G70" s="67"/>
      <c r="H70" s="67"/>
      <c r="I70" s="67"/>
      <c r="J70" s="74"/>
      <c r="K70" s="74"/>
      <c r="L70" s="74"/>
    </row>
    <row r="71" spans="1:12" ht="15" customHeight="1">
      <c r="A71" s="62"/>
      <c r="B71" s="72"/>
      <c r="C71" s="72"/>
      <c r="D71" s="72"/>
      <c r="E71" s="72"/>
      <c r="F71" s="72"/>
      <c r="G71" s="72"/>
      <c r="H71" s="72"/>
      <c r="I71" s="72"/>
      <c r="J71" s="73"/>
      <c r="K71" s="73"/>
      <c r="L71" s="74"/>
    </row>
    <row r="72" spans="1:12" ht="15" customHeight="1">
      <c r="A72" s="62"/>
      <c r="B72" s="72"/>
      <c r="C72" s="72"/>
      <c r="D72" s="72"/>
      <c r="E72" s="72"/>
      <c r="F72" s="72"/>
      <c r="G72" s="72"/>
      <c r="H72" s="72"/>
      <c r="I72" s="72"/>
      <c r="L72" s="74"/>
    </row>
    <row r="73" spans="1:12" ht="15" customHeight="1">
      <c r="A73" s="62"/>
      <c r="B73" s="72"/>
      <c r="C73" s="72"/>
      <c r="D73" s="72"/>
      <c r="E73" s="72"/>
      <c r="F73" s="72"/>
      <c r="G73" s="72"/>
      <c r="H73" s="72"/>
      <c r="I73" s="72"/>
      <c r="J73" s="63"/>
      <c r="K73" s="63"/>
      <c r="L73" s="74"/>
    </row>
    <row r="74" spans="1:12" ht="15" customHeight="1">
      <c r="A74" s="62"/>
      <c r="B74" s="72"/>
      <c r="C74" s="72"/>
      <c r="D74" s="72"/>
      <c r="E74" s="72"/>
      <c r="F74" s="72"/>
      <c r="G74" s="72"/>
      <c r="H74" s="72"/>
      <c r="I74" s="72"/>
      <c r="J74" s="63"/>
      <c r="K74" s="63"/>
      <c r="L74" s="74"/>
    </row>
    <row r="75" spans="1:11" ht="15" customHeight="1">
      <c r="A75" s="62">
        <v>4</v>
      </c>
      <c r="B75" s="67" t="s">
        <v>578</v>
      </c>
      <c r="C75" s="67"/>
      <c r="D75" s="67"/>
      <c r="E75" s="67"/>
      <c r="F75" s="67"/>
      <c r="G75" s="67"/>
      <c r="H75" s="67"/>
      <c r="I75" s="67"/>
      <c r="J75" s="74"/>
      <c r="K75" s="74"/>
    </row>
    <row r="76" spans="1:11" ht="15" customHeight="1">
      <c r="A76" s="62"/>
      <c r="B76" s="67"/>
      <c r="C76" s="67"/>
      <c r="D76" s="67"/>
      <c r="E76" s="67"/>
      <c r="F76" s="67"/>
      <c r="G76" s="67"/>
      <c r="H76" s="67"/>
      <c r="I76" s="67"/>
      <c r="J76" s="74"/>
      <c r="K76" s="74"/>
    </row>
    <row r="77" spans="1:11" ht="15" customHeight="1">
      <c r="A77" s="62"/>
      <c r="B77" s="66" t="s">
        <v>166</v>
      </c>
      <c r="C77" s="68"/>
      <c r="D77" s="69" t="s">
        <v>167</v>
      </c>
      <c r="E77" s="70" t="s">
        <v>730</v>
      </c>
      <c r="F77" s="69" t="s">
        <v>504</v>
      </c>
      <c r="G77" s="64" t="s">
        <v>168</v>
      </c>
      <c r="H77" s="71"/>
      <c r="I77" s="67"/>
      <c r="J77" s="74"/>
      <c r="K77" s="74"/>
    </row>
    <row r="78" spans="1:11" ht="15" customHeight="1">
      <c r="A78" s="62"/>
      <c r="B78" s="81" t="s">
        <v>579</v>
      </c>
      <c r="C78" s="81"/>
      <c r="D78" s="81"/>
      <c r="E78" s="81"/>
      <c r="F78" s="81"/>
      <c r="G78" s="81"/>
      <c r="H78" s="82"/>
      <c r="I78" s="82"/>
      <c r="J78" s="163"/>
      <c r="K78" s="163"/>
    </row>
    <row r="79" spans="1:11" ht="15" customHeight="1">
      <c r="A79" s="62"/>
      <c r="B79" s="72" t="s">
        <v>580</v>
      </c>
      <c r="C79" s="72"/>
      <c r="D79" s="72"/>
      <c r="E79" s="72"/>
      <c r="F79" s="72"/>
      <c r="G79" s="72"/>
      <c r="H79" s="72"/>
      <c r="I79" s="72"/>
      <c r="J79" s="73"/>
      <c r="K79" s="73"/>
    </row>
    <row r="80" spans="1:9" ht="15" customHeight="1">
      <c r="A80" s="62"/>
      <c r="B80" s="72"/>
      <c r="C80" s="72"/>
      <c r="D80" s="72"/>
      <c r="E80" s="72"/>
      <c r="F80" s="72"/>
      <c r="G80" s="72"/>
      <c r="H80" s="72"/>
      <c r="I80" s="72"/>
    </row>
    <row r="81" spans="1:11" ht="15" customHeight="1">
      <c r="A81" s="62"/>
      <c r="B81" s="72"/>
      <c r="C81" s="72" t="s">
        <v>740</v>
      </c>
      <c r="D81" s="72"/>
      <c r="E81" s="72"/>
      <c r="F81" s="72"/>
      <c r="G81" s="72"/>
      <c r="H81" s="72"/>
      <c r="I81" s="72"/>
      <c r="J81" s="63"/>
      <c r="K81" s="63"/>
    </row>
    <row r="82" spans="1:11" ht="15" customHeight="1">
      <c r="A82" s="62"/>
      <c r="B82" s="72"/>
      <c r="C82" s="72"/>
      <c r="D82" s="72"/>
      <c r="E82" s="72"/>
      <c r="F82" s="72"/>
      <c r="G82" s="72"/>
      <c r="H82" s="72"/>
      <c r="I82" s="72"/>
      <c r="J82" s="63"/>
      <c r="K82" s="63"/>
    </row>
    <row r="83" spans="1:11" ht="15" customHeight="1">
      <c r="A83" s="62"/>
      <c r="B83" s="72"/>
      <c r="C83" s="72"/>
      <c r="D83" s="72"/>
      <c r="E83" s="72"/>
      <c r="F83" s="72"/>
      <c r="G83" s="72"/>
      <c r="H83" s="72"/>
      <c r="I83" s="72"/>
      <c r="J83" s="63"/>
      <c r="K83" s="63"/>
    </row>
    <row r="84" spans="1:11" ht="15" customHeight="1">
      <c r="A84" s="62"/>
      <c r="B84" s="72"/>
      <c r="C84" s="72"/>
      <c r="D84" s="72"/>
      <c r="E84" s="72"/>
      <c r="F84" s="72"/>
      <c r="G84" s="72"/>
      <c r="H84" s="72"/>
      <c r="I84" s="72"/>
      <c r="J84" s="63"/>
      <c r="K84" s="63"/>
    </row>
    <row r="85" spans="1:11" ht="15" customHeight="1">
      <c r="A85" s="62"/>
      <c r="B85" s="72"/>
      <c r="C85" s="72"/>
      <c r="D85" s="72"/>
      <c r="E85" s="72"/>
      <c r="F85" s="72"/>
      <c r="G85" s="72"/>
      <c r="H85" s="72"/>
      <c r="I85" s="72"/>
      <c r="J85" s="63"/>
      <c r="K85" s="63"/>
    </row>
    <row r="86" spans="1:11" ht="15" customHeight="1">
      <c r="A86" s="83">
        <v>5</v>
      </c>
      <c r="B86" s="67" t="s">
        <v>500</v>
      </c>
      <c r="C86" s="67"/>
      <c r="D86" s="67"/>
      <c r="E86" s="67"/>
      <c r="F86" s="67"/>
      <c r="G86" s="67"/>
      <c r="H86" s="67"/>
      <c r="I86" s="67"/>
      <c r="J86" s="74"/>
      <c r="K86" s="74"/>
    </row>
    <row r="87" spans="1:11" ht="15" customHeight="1">
      <c r="A87" s="83"/>
      <c r="B87" s="67" t="s">
        <v>581</v>
      </c>
      <c r="C87" s="67"/>
      <c r="D87" s="67"/>
      <c r="E87" s="67"/>
      <c r="F87" s="67"/>
      <c r="G87" s="67"/>
      <c r="H87" s="67"/>
      <c r="I87" s="67"/>
      <c r="J87" s="74"/>
      <c r="K87" s="74"/>
    </row>
    <row r="88" spans="1:11" ht="15" customHeight="1">
      <c r="A88" s="83"/>
      <c r="B88" s="67" t="s">
        <v>583</v>
      </c>
      <c r="C88" s="67"/>
      <c r="D88" s="67"/>
      <c r="E88" s="67"/>
      <c r="F88" s="67"/>
      <c r="G88" s="67"/>
      <c r="H88" s="67"/>
      <c r="I88" s="67"/>
      <c r="J88" s="74"/>
      <c r="K88" s="74"/>
    </row>
    <row r="89" spans="1:9" ht="15" customHeight="1">
      <c r="A89" s="62"/>
      <c r="B89" s="66" t="s">
        <v>166</v>
      </c>
      <c r="C89" s="68"/>
      <c r="D89" s="69" t="s">
        <v>167</v>
      </c>
      <c r="E89" s="238" t="s">
        <v>730</v>
      </c>
      <c r="F89" s="69" t="s">
        <v>501</v>
      </c>
      <c r="G89" s="64" t="s">
        <v>168</v>
      </c>
      <c r="H89" s="71"/>
      <c r="I89" s="64"/>
    </row>
    <row r="90" spans="1:9" ht="15" customHeight="1">
      <c r="A90" s="62"/>
      <c r="B90" s="83" t="s">
        <v>582</v>
      </c>
      <c r="C90" s="68"/>
      <c r="D90" s="69"/>
      <c r="E90" s="69"/>
      <c r="F90" s="69"/>
      <c r="G90" s="64"/>
      <c r="H90" s="67"/>
      <c r="I90" s="64"/>
    </row>
    <row r="91" spans="1:11" ht="15" customHeight="1">
      <c r="A91" s="62"/>
      <c r="B91" s="72"/>
      <c r="C91" s="72"/>
      <c r="D91" s="72"/>
      <c r="E91" s="72"/>
      <c r="F91" s="72"/>
      <c r="G91" s="72"/>
      <c r="H91" s="72"/>
      <c r="I91" s="72"/>
      <c r="J91" s="73"/>
      <c r="K91" s="73"/>
    </row>
    <row r="92" spans="1:11" ht="15" customHeight="1">
      <c r="A92" s="62"/>
      <c r="B92" s="72"/>
      <c r="C92" s="72"/>
      <c r="D92" s="72"/>
      <c r="E92" s="72"/>
      <c r="F92" s="72"/>
      <c r="G92" s="72"/>
      <c r="H92" s="72"/>
      <c r="I92" s="72"/>
      <c r="J92" s="73"/>
      <c r="K92" s="73"/>
    </row>
    <row r="93" spans="1:11" ht="15" customHeight="1">
      <c r="A93" s="62"/>
      <c r="B93" s="72"/>
      <c r="C93" s="72"/>
      <c r="D93" s="72"/>
      <c r="E93" s="72"/>
      <c r="F93" s="72"/>
      <c r="G93" s="72"/>
      <c r="H93" s="72"/>
      <c r="I93" s="72"/>
      <c r="J93" s="73"/>
      <c r="K93" s="73"/>
    </row>
    <row r="94" spans="1:11" ht="15" customHeight="1">
      <c r="A94" s="62"/>
      <c r="B94" s="72"/>
      <c r="C94" s="72"/>
      <c r="D94" s="72"/>
      <c r="E94" s="72"/>
      <c r="F94" s="72"/>
      <c r="G94" s="72"/>
      <c r="H94" s="72"/>
      <c r="I94" s="72"/>
      <c r="J94" s="73"/>
      <c r="K94" s="73"/>
    </row>
    <row r="95" spans="1:11" ht="15" customHeight="1">
      <c r="A95" s="62"/>
      <c r="B95" s="72"/>
      <c r="C95" s="72"/>
      <c r="D95" s="72"/>
      <c r="E95" s="72"/>
      <c r="F95" s="72"/>
      <c r="G95" s="72"/>
      <c r="H95" s="72"/>
      <c r="I95" s="72"/>
      <c r="J95" s="63"/>
      <c r="K95" s="63"/>
    </row>
    <row r="96" spans="1:11" ht="15" customHeight="1">
      <c r="A96" s="62"/>
      <c r="B96" s="72"/>
      <c r="C96" s="72"/>
      <c r="D96" s="72"/>
      <c r="E96" s="72"/>
      <c r="F96" s="72"/>
      <c r="G96" s="72"/>
      <c r="H96" s="72"/>
      <c r="I96" s="72"/>
      <c r="J96" s="63"/>
      <c r="K96" s="63"/>
    </row>
    <row r="97" spans="1:9" ht="15" customHeight="1">
      <c r="A97" s="65">
        <v>6</v>
      </c>
      <c r="B97" s="64" t="s">
        <v>502</v>
      </c>
      <c r="C97" s="64"/>
      <c r="D97" s="64"/>
      <c r="E97" s="64"/>
      <c r="F97" s="64"/>
      <c r="G97" s="64"/>
      <c r="H97" s="64"/>
      <c r="I97" s="64"/>
    </row>
    <row r="98" spans="1:9" ht="15" customHeight="1">
      <c r="A98" s="65"/>
      <c r="B98" s="64" t="s">
        <v>584</v>
      </c>
      <c r="C98" s="64"/>
      <c r="D98" s="64"/>
      <c r="E98" s="64"/>
      <c r="F98" s="64"/>
      <c r="G98" s="64"/>
      <c r="H98" s="64"/>
      <c r="I98" s="64"/>
    </row>
    <row r="99" spans="1:9" ht="15" customHeight="1">
      <c r="A99" s="65"/>
      <c r="B99" s="64" t="s">
        <v>503</v>
      </c>
      <c r="C99" s="64"/>
      <c r="D99" s="64"/>
      <c r="E99" s="64"/>
      <c r="F99" s="64"/>
      <c r="G99" s="64"/>
      <c r="H99" s="64"/>
      <c r="I99" s="64"/>
    </row>
    <row r="100" spans="1:9" ht="15" customHeight="1">
      <c r="A100" s="65"/>
      <c r="B100" s="64"/>
      <c r="C100" s="64"/>
      <c r="D100" s="64"/>
      <c r="E100" s="64"/>
      <c r="F100" s="64"/>
      <c r="G100" s="64"/>
      <c r="H100" s="64"/>
      <c r="I100" s="64"/>
    </row>
    <row r="101" spans="1:9" ht="15" customHeight="1">
      <c r="A101" s="65"/>
      <c r="B101" s="66" t="s">
        <v>166</v>
      </c>
      <c r="C101" s="68"/>
      <c r="D101" s="69" t="s">
        <v>167</v>
      </c>
      <c r="E101" s="238" t="s">
        <v>730</v>
      </c>
      <c r="F101" s="69" t="s">
        <v>504</v>
      </c>
      <c r="G101" s="64" t="s">
        <v>168</v>
      </c>
      <c r="H101" s="71"/>
      <c r="I101" s="64"/>
    </row>
    <row r="102" spans="1:9" ht="15" customHeight="1">
      <c r="A102" s="65"/>
      <c r="B102" s="83" t="s">
        <v>507</v>
      </c>
      <c r="C102" s="68"/>
      <c r="D102" s="69"/>
      <c r="E102" s="69"/>
      <c r="F102" s="69"/>
      <c r="G102" s="64"/>
      <c r="H102" s="67"/>
      <c r="I102" s="64"/>
    </row>
    <row r="103" spans="1:9" ht="15" customHeight="1">
      <c r="A103" s="65"/>
      <c r="B103" s="83" t="s">
        <v>561</v>
      </c>
      <c r="C103" s="68"/>
      <c r="D103" s="69"/>
      <c r="E103" s="69"/>
      <c r="F103" s="69"/>
      <c r="G103" s="64"/>
      <c r="H103" s="67"/>
      <c r="I103" s="64"/>
    </row>
    <row r="104" spans="1:11" ht="15" customHeight="1">
      <c r="A104" s="65"/>
      <c r="B104" s="160" t="s">
        <v>505</v>
      </c>
      <c r="C104" s="75"/>
      <c r="D104" s="69"/>
      <c r="E104" s="69"/>
      <c r="F104" s="69"/>
      <c r="G104" s="67"/>
      <c r="H104" s="67"/>
      <c r="I104" s="67"/>
      <c r="J104" s="161"/>
      <c r="K104" s="74"/>
    </row>
    <row r="105" spans="1:10" ht="15" customHeight="1">
      <c r="A105" s="65"/>
      <c r="B105" s="160" t="s">
        <v>506</v>
      </c>
      <c r="C105" s="64"/>
      <c r="D105" s="69"/>
      <c r="E105" s="76"/>
      <c r="F105" s="69"/>
      <c r="G105" s="64"/>
      <c r="H105" s="64"/>
      <c r="I105" s="64"/>
      <c r="J105" s="161"/>
    </row>
    <row r="106" spans="1:10" ht="15" customHeight="1">
      <c r="A106" s="65"/>
      <c r="B106" s="77" t="s">
        <v>508</v>
      </c>
      <c r="C106" s="64"/>
      <c r="D106" s="69"/>
      <c r="E106" s="76"/>
      <c r="F106" s="69"/>
      <c r="G106" s="64"/>
      <c r="H106" s="64"/>
      <c r="I106" s="64"/>
      <c r="J106" s="161"/>
    </row>
    <row r="107" spans="1:10" ht="15" customHeight="1">
      <c r="A107" s="62"/>
      <c r="B107" s="77" t="s">
        <v>509</v>
      </c>
      <c r="C107" s="64"/>
      <c r="D107" s="69"/>
      <c r="E107" s="76"/>
      <c r="F107" s="69"/>
      <c r="G107" s="64"/>
      <c r="H107" s="64"/>
      <c r="I107" s="64"/>
      <c r="J107" s="161"/>
    </row>
    <row r="108" spans="1:10" ht="15" customHeight="1">
      <c r="A108" s="62"/>
      <c r="B108" s="77" t="s">
        <v>510</v>
      </c>
      <c r="C108" s="64"/>
      <c r="D108" s="69"/>
      <c r="E108" s="76"/>
      <c r="F108" s="69"/>
      <c r="G108" s="64"/>
      <c r="H108" s="64"/>
      <c r="I108" s="64"/>
      <c r="J108" s="161"/>
    </row>
    <row r="109" spans="1:9" ht="15" customHeight="1">
      <c r="A109" s="62"/>
      <c r="B109" s="77" t="s">
        <v>585</v>
      </c>
      <c r="C109" s="64"/>
      <c r="D109" s="69"/>
      <c r="E109" s="76"/>
      <c r="F109" s="69"/>
      <c r="G109" s="64"/>
      <c r="H109" s="64"/>
      <c r="I109" s="64"/>
    </row>
    <row r="110" spans="1:12" ht="15" customHeight="1">
      <c r="A110" s="62"/>
      <c r="B110" s="72"/>
      <c r="C110" s="72"/>
      <c r="D110" s="72"/>
      <c r="E110" s="72"/>
      <c r="F110" s="72"/>
      <c r="G110" s="72"/>
      <c r="H110" s="72"/>
      <c r="I110" s="72"/>
      <c r="J110" s="73"/>
      <c r="K110" s="73"/>
      <c r="L110" s="74"/>
    </row>
    <row r="111" spans="1:12" ht="15" customHeight="1">
      <c r="A111" s="62"/>
      <c r="B111" s="72"/>
      <c r="C111" s="72"/>
      <c r="D111" s="72"/>
      <c r="E111" s="72"/>
      <c r="F111" s="72"/>
      <c r="G111" s="72"/>
      <c r="H111" s="72"/>
      <c r="I111" s="72"/>
      <c r="J111" s="73"/>
      <c r="K111" s="73"/>
      <c r="L111" s="74"/>
    </row>
    <row r="112" spans="1:12" ht="15" customHeight="1">
      <c r="A112" s="62"/>
      <c r="B112" s="72"/>
      <c r="C112" s="72"/>
      <c r="D112" s="72"/>
      <c r="E112" s="72"/>
      <c r="F112" s="72"/>
      <c r="G112" s="72"/>
      <c r="H112" s="72"/>
      <c r="I112" s="72"/>
      <c r="J112" s="73"/>
      <c r="K112" s="73"/>
      <c r="L112" s="74"/>
    </row>
    <row r="113" spans="1:12" ht="15" customHeight="1">
      <c r="A113" s="62"/>
      <c r="B113" s="72"/>
      <c r="C113" s="72"/>
      <c r="D113" s="72"/>
      <c r="E113" s="72"/>
      <c r="F113" s="72"/>
      <c r="G113" s="72"/>
      <c r="H113" s="72"/>
      <c r="I113" s="72"/>
      <c r="J113" s="63"/>
      <c r="K113" s="63"/>
      <c r="L113" s="74"/>
    </row>
    <row r="114" spans="1:9" ht="15" customHeight="1">
      <c r="A114" s="65">
        <v>7</v>
      </c>
      <c r="B114" s="64" t="s">
        <v>625</v>
      </c>
      <c r="C114" s="68"/>
      <c r="D114" s="69"/>
      <c r="E114" s="69"/>
      <c r="F114" s="69"/>
      <c r="G114" s="64"/>
      <c r="H114" s="67"/>
      <c r="I114" s="64"/>
    </row>
    <row r="115" spans="1:9" ht="15" customHeight="1">
      <c r="A115" s="65"/>
      <c r="B115" s="64" t="s">
        <v>626</v>
      </c>
      <c r="C115" s="68"/>
      <c r="D115" s="69"/>
      <c r="E115" s="69"/>
      <c r="F115" s="69"/>
      <c r="G115" s="64"/>
      <c r="H115" s="67"/>
      <c r="I115" s="64"/>
    </row>
    <row r="116" spans="1:9" ht="15" customHeight="1">
      <c r="A116" s="62"/>
      <c r="B116" s="64" t="s">
        <v>627</v>
      </c>
      <c r="C116" s="68"/>
      <c r="D116" s="69"/>
      <c r="E116" s="69"/>
      <c r="F116" s="69"/>
      <c r="G116" s="64"/>
      <c r="H116" s="67"/>
      <c r="I116" s="64"/>
    </row>
    <row r="117" spans="1:9" ht="15" customHeight="1">
      <c r="A117" s="62"/>
      <c r="B117" s="66" t="s">
        <v>166</v>
      </c>
      <c r="C117" s="68"/>
      <c r="D117" s="69" t="s">
        <v>167</v>
      </c>
      <c r="E117" s="238" t="s">
        <v>730</v>
      </c>
      <c r="F117" s="69" t="s">
        <v>511</v>
      </c>
      <c r="G117" s="64" t="s">
        <v>168</v>
      </c>
      <c r="H117" s="71"/>
      <c r="I117" s="64"/>
    </row>
    <row r="118" spans="1:9" ht="15" customHeight="1">
      <c r="A118" s="62"/>
      <c r="B118" s="85" t="s">
        <v>628</v>
      </c>
      <c r="C118" s="68"/>
      <c r="D118" s="69"/>
      <c r="E118" s="69"/>
      <c r="F118" s="69"/>
      <c r="G118" s="64"/>
      <c r="H118" s="67"/>
      <c r="I118" s="64"/>
    </row>
    <row r="119" spans="1:9" ht="15" customHeight="1">
      <c r="A119" s="62"/>
      <c r="B119" s="81" t="s">
        <v>525</v>
      </c>
      <c r="C119" s="68"/>
      <c r="D119" s="69"/>
      <c r="E119" s="69"/>
      <c r="F119" s="69"/>
      <c r="G119" s="64"/>
      <c r="H119" s="67"/>
      <c r="I119" s="64"/>
    </row>
    <row r="120" spans="1:9" ht="15" customHeight="1">
      <c r="A120" s="62"/>
      <c r="B120" s="66" t="s">
        <v>166</v>
      </c>
      <c r="C120" s="68"/>
      <c r="D120" s="69" t="s">
        <v>167</v>
      </c>
      <c r="E120" s="70" t="s">
        <v>730</v>
      </c>
      <c r="F120" s="69" t="s">
        <v>501</v>
      </c>
      <c r="G120" s="64" t="s">
        <v>168</v>
      </c>
      <c r="H120" s="71"/>
      <c r="I120" s="64"/>
    </row>
    <row r="121" spans="1:9" ht="15" customHeight="1">
      <c r="A121" s="62"/>
      <c r="B121" s="85" t="s">
        <v>524</v>
      </c>
      <c r="C121" s="68"/>
      <c r="D121" s="69"/>
      <c r="E121" s="69"/>
      <c r="F121" s="69"/>
      <c r="G121" s="64"/>
      <c r="H121" s="67"/>
      <c r="I121" s="64"/>
    </row>
    <row r="122" spans="1:9" ht="15" customHeight="1">
      <c r="A122" s="62"/>
      <c r="B122" s="72"/>
      <c r="C122" s="78"/>
      <c r="D122" s="79"/>
      <c r="E122" s="79"/>
      <c r="F122" s="79"/>
      <c r="G122" s="72"/>
      <c r="H122" s="72"/>
      <c r="I122" s="72"/>
    </row>
    <row r="123" spans="1:11" ht="15" customHeight="1">
      <c r="A123" s="62"/>
      <c r="B123" s="72"/>
      <c r="C123" s="119" t="s">
        <v>741</v>
      </c>
      <c r="D123" s="79"/>
      <c r="E123" s="79"/>
      <c r="F123" s="79"/>
      <c r="G123" s="72"/>
      <c r="H123" s="72"/>
      <c r="I123" s="72"/>
      <c r="J123" s="63"/>
      <c r="K123" s="63"/>
    </row>
    <row r="124" spans="1:11" ht="15" customHeight="1">
      <c r="A124" s="62"/>
      <c r="B124" s="72"/>
      <c r="C124" s="78"/>
      <c r="D124" s="79"/>
      <c r="E124" s="79"/>
      <c r="F124" s="79"/>
      <c r="G124" s="72"/>
      <c r="H124" s="72"/>
      <c r="I124" s="72"/>
      <c r="J124" s="63"/>
      <c r="K124" s="63"/>
    </row>
    <row r="125" spans="1:11" ht="15" customHeight="1">
      <c r="A125" s="62"/>
      <c r="B125" s="72"/>
      <c r="C125" s="78"/>
      <c r="D125" s="79"/>
      <c r="E125" s="79"/>
      <c r="F125" s="79"/>
      <c r="G125" s="72"/>
      <c r="H125" s="72"/>
      <c r="I125" s="72"/>
      <c r="J125" s="63"/>
      <c r="K125" s="63"/>
    </row>
    <row r="126" spans="1:11" ht="15" customHeight="1">
      <c r="A126" s="62"/>
      <c r="B126" s="72"/>
      <c r="C126" s="78"/>
      <c r="D126" s="79"/>
      <c r="E126" s="79"/>
      <c r="F126" s="79"/>
      <c r="G126" s="72"/>
      <c r="H126" s="72"/>
      <c r="I126" s="72"/>
      <c r="J126" s="63"/>
      <c r="K126" s="63"/>
    </row>
    <row r="127" spans="1:9" ht="15" customHeight="1">
      <c r="A127" s="65">
        <v>8</v>
      </c>
      <c r="B127" s="64" t="s">
        <v>512</v>
      </c>
      <c r="C127" s="64"/>
      <c r="D127" s="64"/>
      <c r="E127" s="64"/>
      <c r="F127" s="64"/>
      <c r="G127" s="64"/>
      <c r="H127" s="64"/>
      <c r="I127" s="64"/>
    </row>
    <row r="128" spans="1:9" ht="15" customHeight="1">
      <c r="A128" s="65"/>
      <c r="B128" s="64" t="s">
        <v>513</v>
      </c>
      <c r="C128" s="64"/>
      <c r="D128" s="64"/>
      <c r="E128" s="64"/>
      <c r="F128" s="64"/>
      <c r="G128" s="64"/>
      <c r="H128" s="64"/>
      <c r="I128" s="64"/>
    </row>
    <row r="129" spans="1:9" ht="15" customHeight="1">
      <c r="A129" s="65"/>
      <c r="B129" s="64"/>
      <c r="C129" s="64"/>
      <c r="D129" s="64"/>
      <c r="E129" s="64"/>
      <c r="F129" s="64"/>
      <c r="G129" s="64"/>
      <c r="H129" s="64"/>
      <c r="I129" s="64"/>
    </row>
    <row r="130" spans="1:9" ht="15" customHeight="1">
      <c r="A130" s="65"/>
      <c r="B130" s="66" t="s">
        <v>166</v>
      </c>
      <c r="C130" s="68"/>
      <c r="D130" s="69" t="s">
        <v>167</v>
      </c>
      <c r="E130" s="238" t="s">
        <v>730</v>
      </c>
      <c r="F130" s="69" t="s">
        <v>501</v>
      </c>
      <c r="G130" s="64" t="s">
        <v>168</v>
      </c>
      <c r="H130" s="71"/>
      <c r="I130" s="64"/>
    </row>
    <row r="131" spans="1:9" ht="15" customHeight="1">
      <c r="A131" s="62"/>
      <c r="B131" s="83" t="s">
        <v>514</v>
      </c>
      <c r="C131" s="64"/>
      <c r="D131" s="64"/>
      <c r="E131" s="64"/>
      <c r="F131" s="64"/>
      <c r="G131" s="64"/>
      <c r="H131" s="64"/>
      <c r="I131" s="64"/>
    </row>
    <row r="132" spans="1:11" ht="15" customHeight="1">
      <c r="A132" s="62"/>
      <c r="B132" s="86" t="s">
        <v>526</v>
      </c>
      <c r="C132" s="67"/>
      <c r="D132" s="67"/>
      <c r="E132" s="67"/>
      <c r="F132" s="67"/>
      <c r="G132" s="67"/>
      <c r="H132" s="67"/>
      <c r="I132" s="67"/>
      <c r="J132" s="74"/>
      <c r="K132" s="74"/>
    </row>
    <row r="133" spans="1:11" ht="15" customHeight="1">
      <c r="A133" s="62"/>
      <c r="B133" s="119"/>
      <c r="C133" s="72"/>
      <c r="D133" s="72"/>
      <c r="E133" s="72"/>
      <c r="F133" s="72"/>
      <c r="G133" s="72"/>
      <c r="H133" s="72"/>
      <c r="I133" s="72"/>
      <c r="J133" s="73"/>
      <c r="K133" s="73"/>
    </row>
    <row r="134" spans="1:11" ht="15" customHeight="1">
      <c r="A134" s="62"/>
      <c r="B134" s="119"/>
      <c r="C134" s="72"/>
      <c r="D134" s="72"/>
      <c r="E134" s="72"/>
      <c r="F134" s="72"/>
      <c r="G134" s="72"/>
      <c r="H134" s="72"/>
      <c r="I134" s="72"/>
      <c r="J134" s="73"/>
      <c r="K134" s="73"/>
    </row>
    <row r="135" spans="1:11" ht="15" customHeight="1">
      <c r="A135" s="62"/>
      <c r="B135" s="119"/>
      <c r="C135" s="72"/>
      <c r="D135" s="72"/>
      <c r="E135" s="72"/>
      <c r="F135" s="72"/>
      <c r="G135" s="72"/>
      <c r="H135" s="72"/>
      <c r="I135" s="72"/>
      <c r="J135" s="73"/>
      <c r="K135" s="73"/>
    </row>
    <row r="136" spans="1:11" ht="15" customHeight="1">
      <c r="A136" s="62"/>
      <c r="B136" s="78"/>
      <c r="C136" s="72"/>
      <c r="D136" s="72"/>
      <c r="E136" s="72"/>
      <c r="F136" s="72"/>
      <c r="G136" s="72"/>
      <c r="H136" s="72"/>
      <c r="I136" s="72"/>
      <c r="J136" s="73"/>
      <c r="K136" s="73"/>
    </row>
    <row r="137" spans="1:11" ht="15" customHeight="1">
      <c r="A137" s="62"/>
      <c r="B137" s="78"/>
      <c r="C137" s="72"/>
      <c r="D137" s="72"/>
      <c r="E137" s="72"/>
      <c r="F137" s="72"/>
      <c r="G137" s="72"/>
      <c r="H137" s="72"/>
      <c r="I137" s="72"/>
      <c r="J137" s="73"/>
      <c r="K137" s="73"/>
    </row>
    <row r="138" spans="1:11" ht="15" customHeight="1">
      <c r="A138" s="62"/>
      <c r="B138" s="78"/>
      <c r="C138" s="72"/>
      <c r="D138" s="72"/>
      <c r="E138" s="72"/>
      <c r="F138" s="72"/>
      <c r="G138" s="72"/>
      <c r="H138" s="72"/>
      <c r="I138" s="72"/>
      <c r="J138" s="63"/>
      <c r="K138" s="63"/>
    </row>
    <row r="139" spans="1:9" ht="15" customHeight="1">
      <c r="A139" s="65">
        <v>9</v>
      </c>
      <c r="B139" s="64" t="s">
        <v>515</v>
      </c>
      <c r="C139" s="64"/>
      <c r="D139" s="64"/>
      <c r="E139" s="64"/>
      <c r="F139" s="64"/>
      <c r="G139" s="64"/>
      <c r="H139" s="64"/>
      <c r="I139" s="64"/>
    </row>
    <row r="140" spans="1:9" ht="15" customHeight="1">
      <c r="A140" s="65"/>
      <c r="B140" s="64" t="s">
        <v>516</v>
      </c>
      <c r="C140" s="64"/>
      <c r="D140" s="64"/>
      <c r="E140" s="64"/>
      <c r="F140" s="64"/>
      <c r="G140" s="64"/>
      <c r="H140" s="64"/>
      <c r="I140" s="64"/>
    </row>
    <row r="141" spans="1:9" ht="15" customHeight="1">
      <c r="A141" s="65"/>
      <c r="B141" s="64" t="s">
        <v>517</v>
      </c>
      <c r="C141" s="64"/>
      <c r="D141" s="64"/>
      <c r="E141" s="64"/>
      <c r="F141" s="64"/>
      <c r="G141" s="64"/>
      <c r="H141" s="64"/>
      <c r="I141" s="64"/>
    </row>
    <row r="142" spans="1:9" ht="15" customHeight="1">
      <c r="A142" s="65"/>
      <c r="B142" s="66" t="s">
        <v>166</v>
      </c>
      <c r="C142" s="68"/>
      <c r="D142" s="69" t="s">
        <v>167</v>
      </c>
      <c r="E142" s="238" t="s">
        <v>730</v>
      </c>
      <c r="F142" s="69" t="s">
        <v>504</v>
      </c>
      <c r="G142" s="64" t="s">
        <v>168</v>
      </c>
      <c r="H142" s="71"/>
      <c r="I142" s="64"/>
    </row>
    <row r="143" spans="1:9" ht="15" customHeight="1">
      <c r="A143" s="65"/>
      <c r="B143" s="83" t="s">
        <v>586</v>
      </c>
      <c r="C143" s="68"/>
      <c r="D143" s="69"/>
      <c r="E143" s="69"/>
      <c r="F143" s="69"/>
      <c r="G143" s="64"/>
      <c r="H143" s="67"/>
      <c r="I143" s="64"/>
    </row>
    <row r="144" spans="1:11" ht="15" customHeight="1">
      <c r="A144" s="65"/>
      <c r="B144" s="119"/>
      <c r="C144" s="72"/>
      <c r="D144" s="72"/>
      <c r="E144" s="72"/>
      <c r="F144" s="72"/>
      <c r="G144" s="72"/>
      <c r="H144" s="72"/>
      <c r="I144" s="72"/>
      <c r="J144" s="73"/>
      <c r="K144" s="73"/>
    </row>
    <row r="145" spans="1:11" ht="15" customHeight="1">
      <c r="A145" s="65"/>
      <c r="B145" s="78"/>
      <c r="C145" s="72"/>
      <c r="D145" s="72"/>
      <c r="E145" s="72"/>
      <c r="F145" s="72"/>
      <c r="G145" s="72"/>
      <c r="H145" s="72"/>
      <c r="I145" s="72"/>
      <c r="J145" s="73"/>
      <c r="K145" s="73"/>
    </row>
    <row r="146" spans="1:11" ht="15" customHeight="1">
      <c r="A146" s="65"/>
      <c r="B146" s="119"/>
      <c r="C146" s="72"/>
      <c r="D146" s="72"/>
      <c r="E146" s="72"/>
      <c r="F146" s="72"/>
      <c r="G146" s="72"/>
      <c r="H146" s="72"/>
      <c r="I146" s="72"/>
      <c r="J146" s="73"/>
      <c r="K146" s="73"/>
    </row>
    <row r="147" spans="1:11" ht="15" customHeight="1">
      <c r="A147" s="65"/>
      <c r="B147" s="78"/>
      <c r="C147" s="72"/>
      <c r="D147" s="72"/>
      <c r="E147" s="72"/>
      <c r="F147" s="72"/>
      <c r="G147" s="72"/>
      <c r="H147" s="72"/>
      <c r="I147" s="72"/>
      <c r="J147" s="73"/>
      <c r="K147" s="73"/>
    </row>
    <row r="148" spans="1:9" ht="15" customHeight="1">
      <c r="A148" s="65">
        <v>10</v>
      </c>
      <c r="B148" s="64" t="s">
        <v>519</v>
      </c>
      <c r="C148" s="64"/>
      <c r="D148" s="64"/>
      <c r="E148" s="64"/>
      <c r="F148" s="64"/>
      <c r="G148" s="64"/>
      <c r="H148" s="64"/>
      <c r="I148" s="64"/>
    </row>
    <row r="149" spans="1:9" ht="15" customHeight="1">
      <c r="A149" s="65"/>
      <c r="B149" s="64" t="s">
        <v>520</v>
      </c>
      <c r="C149" s="64"/>
      <c r="D149" s="64"/>
      <c r="E149" s="64"/>
      <c r="F149" s="64"/>
      <c r="G149" s="64"/>
      <c r="H149" s="64"/>
      <c r="I149" s="64"/>
    </row>
    <row r="150" spans="1:9" ht="15" customHeight="1">
      <c r="A150" s="65"/>
      <c r="B150" s="64" t="s">
        <v>521</v>
      </c>
      <c r="C150" s="64"/>
      <c r="D150" s="64"/>
      <c r="E150" s="64"/>
      <c r="F150" s="64"/>
      <c r="G150" s="64"/>
      <c r="H150" s="64"/>
      <c r="I150" s="64"/>
    </row>
    <row r="151" spans="1:9" ht="15" customHeight="1">
      <c r="A151" s="65"/>
      <c r="B151" s="66" t="s">
        <v>166</v>
      </c>
      <c r="C151" s="68"/>
      <c r="D151" s="69" t="s">
        <v>167</v>
      </c>
      <c r="E151" s="238" t="s">
        <v>730</v>
      </c>
      <c r="F151" s="69" t="s">
        <v>501</v>
      </c>
      <c r="G151" s="64" t="s">
        <v>168</v>
      </c>
      <c r="H151" s="71"/>
      <c r="I151" s="64"/>
    </row>
    <row r="152" spans="1:9" ht="15" customHeight="1">
      <c r="A152" s="65"/>
      <c r="B152" s="87" t="s">
        <v>518</v>
      </c>
      <c r="C152" s="64"/>
      <c r="D152" s="69"/>
      <c r="E152" s="76"/>
      <c r="F152" s="69"/>
      <c r="G152" s="64"/>
      <c r="H152" s="64"/>
      <c r="I152" s="64"/>
    </row>
    <row r="153" spans="1:11" ht="15" customHeight="1">
      <c r="A153" s="65"/>
      <c r="B153" s="86" t="s">
        <v>527</v>
      </c>
      <c r="C153" s="64"/>
      <c r="D153" s="69"/>
      <c r="E153" s="76"/>
      <c r="F153" s="69"/>
      <c r="G153" s="64"/>
      <c r="H153" s="64"/>
      <c r="I153" s="64"/>
      <c r="J153" s="74"/>
      <c r="K153" s="74"/>
    </row>
    <row r="154" spans="1:11" ht="15" customHeight="1">
      <c r="A154" s="65"/>
      <c r="B154" s="78"/>
      <c r="C154" s="72"/>
      <c r="D154" s="79"/>
      <c r="E154" s="79"/>
      <c r="F154" s="79"/>
      <c r="G154" s="72"/>
      <c r="H154" s="72"/>
      <c r="I154" s="72"/>
      <c r="J154" s="73"/>
      <c r="K154" s="73"/>
    </row>
    <row r="155" spans="1:11" ht="15" customHeight="1">
      <c r="A155" s="65"/>
      <c r="B155" s="78"/>
      <c r="C155" s="72"/>
      <c r="D155" s="79"/>
      <c r="E155" s="79"/>
      <c r="F155" s="79"/>
      <c r="G155" s="72"/>
      <c r="H155" s="72"/>
      <c r="I155" s="72"/>
      <c r="J155" s="63"/>
      <c r="K155" s="63"/>
    </row>
    <row r="156" spans="1:11" ht="15" customHeight="1">
      <c r="A156" s="65"/>
      <c r="B156" s="78"/>
      <c r="C156" s="72"/>
      <c r="D156" s="79"/>
      <c r="E156" s="79"/>
      <c r="F156" s="79"/>
      <c r="G156" s="72"/>
      <c r="H156" s="72"/>
      <c r="I156" s="72"/>
      <c r="J156" s="63"/>
      <c r="K156" s="63"/>
    </row>
    <row r="157" spans="1:11" ht="15" customHeight="1">
      <c r="A157" s="65"/>
      <c r="B157" s="78"/>
      <c r="C157" s="72"/>
      <c r="D157" s="79"/>
      <c r="E157" s="79"/>
      <c r="F157" s="79"/>
      <c r="G157" s="72"/>
      <c r="H157" s="72"/>
      <c r="I157" s="72"/>
      <c r="J157" s="63"/>
      <c r="K157" s="63"/>
    </row>
    <row r="158" spans="1:11" ht="15" customHeight="1">
      <c r="A158" s="65">
        <v>11</v>
      </c>
      <c r="B158" s="84" t="s">
        <v>629</v>
      </c>
      <c r="C158" s="67"/>
      <c r="D158" s="69"/>
      <c r="E158" s="69"/>
      <c r="F158" s="69"/>
      <c r="G158" s="67"/>
      <c r="H158" s="67"/>
      <c r="I158" s="67"/>
      <c r="J158" s="74"/>
      <c r="K158" s="74"/>
    </row>
    <row r="159" spans="1:9" ht="15" customHeight="1">
      <c r="A159" s="65"/>
      <c r="B159" s="66" t="s">
        <v>166</v>
      </c>
      <c r="C159" s="68"/>
      <c r="D159" s="69" t="s">
        <v>167</v>
      </c>
      <c r="E159" s="70"/>
      <c r="F159" s="69" t="s">
        <v>501</v>
      </c>
      <c r="G159" s="64" t="s">
        <v>168</v>
      </c>
      <c r="H159" s="238" t="s">
        <v>730</v>
      </c>
      <c r="I159" s="64"/>
    </row>
    <row r="160" spans="1:9" ht="15" customHeight="1">
      <c r="A160" s="65"/>
      <c r="B160" s="87" t="s">
        <v>538</v>
      </c>
      <c r="C160" s="64"/>
      <c r="D160" s="69"/>
      <c r="E160" s="76"/>
      <c r="F160" s="69"/>
      <c r="G160" s="64"/>
      <c r="H160" s="64"/>
      <c r="I160" s="64"/>
    </row>
    <row r="161" spans="1:9" ht="15" customHeight="1">
      <c r="A161" s="65"/>
      <c r="B161" s="86" t="s">
        <v>540</v>
      </c>
      <c r="C161" s="64"/>
      <c r="D161" s="69"/>
      <c r="E161" s="76"/>
      <c r="F161" s="69"/>
      <c r="G161" s="64"/>
      <c r="H161" s="64"/>
      <c r="I161" s="64"/>
    </row>
    <row r="162" spans="1:11" ht="16.5" customHeight="1">
      <c r="A162" s="65"/>
      <c r="B162" s="73"/>
      <c r="C162" s="72"/>
      <c r="D162" s="79"/>
      <c r="E162" s="79"/>
      <c r="F162" s="79"/>
      <c r="G162" s="72"/>
      <c r="H162" s="72"/>
      <c r="I162" s="72"/>
      <c r="J162" s="73"/>
      <c r="K162" s="73"/>
    </row>
    <row r="163" spans="1:11" ht="16.5" customHeight="1">
      <c r="A163" s="65"/>
      <c r="B163" s="73"/>
      <c r="C163" s="72"/>
      <c r="D163" s="79"/>
      <c r="E163" s="79"/>
      <c r="F163" s="79"/>
      <c r="G163" s="72"/>
      <c r="H163" s="72"/>
      <c r="I163" s="72"/>
      <c r="J163" s="73"/>
      <c r="K163" s="73"/>
    </row>
    <row r="164" spans="1:11" ht="16.5" customHeight="1">
      <c r="A164" s="65"/>
      <c r="B164" s="73"/>
      <c r="C164" s="72"/>
      <c r="D164" s="79"/>
      <c r="E164" s="79"/>
      <c r="F164" s="79"/>
      <c r="G164" s="72"/>
      <c r="H164" s="72"/>
      <c r="I164" s="72"/>
      <c r="J164" s="73"/>
      <c r="K164" s="73"/>
    </row>
    <row r="165" spans="1:11" ht="16.5" customHeight="1">
      <c r="A165" s="65"/>
      <c r="B165" s="73"/>
      <c r="C165" s="72"/>
      <c r="D165" s="79"/>
      <c r="E165" s="79"/>
      <c r="F165" s="79"/>
      <c r="G165" s="72"/>
      <c r="H165" s="72"/>
      <c r="I165" s="72"/>
      <c r="J165" s="73"/>
      <c r="K165" s="73"/>
    </row>
    <row r="166" spans="1:11" ht="16.5" customHeight="1">
      <c r="A166" s="65">
        <v>12</v>
      </c>
      <c r="B166" s="84" t="s">
        <v>587</v>
      </c>
      <c r="C166" s="67"/>
      <c r="D166" s="69"/>
      <c r="E166" s="69"/>
      <c r="F166" s="69"/>
      <c r="G166" s="67"/>
      <c r="H166" s="67"/>
      <c r="I166" s="67"/>
      <c r="J166" s="74"/>
      <c r="K166" s="74"/>
    </row>
    <row r="167" spans="1:11" ht="16.5" customHeight="1">
      <c r="A167" s="65"/>
      <c r="B167" s="84" t="s">
        <v>630</v>
      </c>
      <c r="C167" s="67"/>
      <c r="D167" s="69"/>
      <c r="E167" s="69"/>
      <c r="F167" s="69"/>
      <c r="G167" s="67"/>
      <c r="H167" s="67"/>
      <c r="I167" s="67"/>
      <c r="J167" s="74"/>
      <c r="K167" s="74"/>
    </row>
    <row r="168" spans="1:9" ht="16.5" customHeight="1">
      <c r="A168" s="65"/>
      <c r="B168" s="66" t="s">
        <v>166</v>
      </c>
      <c r="C168" s="68"/>
      <c r="D168" s="69" t="s">
        <v>167</v>
      </c>
      <c r="E168" s="70"/>
      <c r="F168" s="69" t="s">
        <v>501</v>
      </c>
      <c r="G168" s="64" t="s">
        <v>168</v>
      </c>
      <c r="H168" s="238" t="s">
        <v>730</v>
      </c>
      <c r="I168" s="64"/>
    </row>
    <row r="169" spans="1:9" ht="16.5" customHeight="1">
      <c r="A169" s="65"/>
      <c r="B169" s="87" t="s">
        <v>542</v>
      </c>
      <c r="C169" s="64"/>
      <c r="D169" s="69"/>
      <c r="E169" s="76"/>
      <c r="F169" s="69"/>
      <c r="G169" s="64"/>
      <c r="H169" s="64"/>
      <c r="I169" s="64"/>
    </row>
    <row r="170" spans="1:9" ht="16.5" customHeight="1">
      <c r="A170" s="65"/>
      <c r="B170" s="86" t="s">
        <v>541</v>
      </c>
      <c r="C170" s="64"/>
      <c r="D170" s="69"/>
      <c r="E170" s="76"/>
      <c r="F170" s="69"/>
      <c r="G170" s="64"/>
      <c r="H170" s="64"/>
      <c r="I170" s="64"/>
    </row>
    <row r="171" spans="1:11" ht="16.5" customHeight="1">
      <c r="A171" s="65"/>
      <c r="B171" s="73"/>
      <c r="C171" s="72"/>
      <c r="D171" s="79"/>
      <c r="E171" s="79"/>
      <c r="F171" s="79"/>
      <c r="G171" s="72"/>
      <c r="H171" s="72"/>
      <c r="I171" s="72"/>
      <c r="J171" s="73"/>
      <c r="K171" s="73"/>
    </row>
    <row r="172" spans="1:11" ht="16.5" customHeight="1">
      <c r="A172" s="65"/>
      <c r="B172" s="73"/>
      <c r="C172" s="72"/>
      <c r="D172" s="79"/>
      <c r="E172" s="79"/>
      <c r="F172" s="79"/>
      <c r="G172" s="72"/>
      <c r="H172" s="72"/>
      <c r="I172" s="72"/>
      <c r="J172" s="73"/>
      <c r="K172" s="73"/>
    </row>
    <row r="173" spans="1:11" ht="16.5" customHeight="1">
      <c r="A173" s="65"/>
      <c r="B173" s="73"/>
      <c r="C173" s="72"/>
      <c r="D173" s="79"/>
      <c r="E173" s="79"/>
      <c r="F173" s="79"/>
      <c r="G173" s="72"/>
      <c r="H173" s="72"/>
      <c r="I173" s="72"/>
      <c r="J173" s="73"/>
      <c r="K173" s="73"/>
    </row>
    <row r="174" spans="1:11" ht="16.5" customHeight="1">
      <c r="A174" s="65"/>
      <c r="B174" s="73"/>
      <c r="C174" s="72"/>
      <c r="D174" s="79"/>
      <c r="E174" s="79"/>
      <c r="F174" s="79"/>
      <c r="G174" s="72"/>
      <c r="H174" s="72"/>
      <c r="I174" s="72"/>
      <c r="J174" s="73"/>
      <c r="K174" s="73"/>
    </row>
    <row r="175" spans="1:11" ht="16.5" customHeight="1">
      <c r="A175" s="65"/>
      <c r="B175" s="73"/>
      <c r="C175" s="72"/>
      <c r="D175" s="79"/>
      <c r="E175" s="79"/>
      <c r="F175" s="79"/>
      <c r="G175" s="72"/>
      <c r="H175" s="72"/>
      <c r="I175" s="72"/>
      <c r="J175" s="73"/>
      <c r="K175" s="73"/>
    </row>
    <row r="176" spans="1:11" ht="15" customHeight="1">
      <c r="A176" s="65">
        <v>13</v>
      </c>
      <c r="B176" s="84" t="s">
        <v>539</v>
      </c>
      <c r="C176" s="67"/>
      <c r="D176" s="69"/>
      <c r="E176" s="69"/>
      <c r="F176" s="69"/>
      <c r="G176" s="67"/>
      <c r="H176" s="67"/>
      <c r="I176" s="67"/>
      <c r="J176" s="74"/>
      <c r="K176" s="74"/>
    </row>
    <row r="177" spans="1:11" ht="15" customHeight="1">
      <c r="A177" s="65"/>
      <c r="B177" s="84" t="s">
        <v>543</v>
      </c>
      <c r="C177" s="67"/>
      <c r="D177" s="69"/>
      <c r="E177" s="69"/>
      <c r="F177" s="69"/>
      <c r="G177" s="67"/>
      <c r="H177" s="67"/>
      <c r="I177" s="67"/>
      <c r="J177" s="74"/>
      <c r="K177" s="74"/>
    </row>
    <row r="178" spans="1:11" ht="15" customHeight="1">
      <c r="A178" s="65"/>
      <c r="B178" s="84" t="s">
        <v>544</v>
      </c>
      <c r="C178" s="67"/>
      <c r="D178" s="69"/>
      <c r="E178" s="69"/>
      <c r="F178" s="69"/>
      <c r="G178" s="67"/>
      <c r="H178" s="67"/>
      <c r="I178" s="67"/>
      <c r="J178" s="74"/>
      <c r="K178" s="74"/>
    </row>
    <row r="179" spans="1:9" ht="15" customHeight="1">
      <c r="A179" s="65"/>
      <c r="B179" s="66" t="s">
        <v>166</v>
      </c>
      <c r="C179" s="68"/>
      <c r="D179" s="69" t="s">
        <v>167</v>
      </c>
      <c r="E179" s="238" t="s">
        <v>730</v>
      </c>
      <c r="F179" s="69" t="s">
        <v>504</v>
      </c>
      <c r="G179" s="64" t="s">
        <v>168</v>
      </c>
      <c r="H179" s="71"/>
      <c r="I179" s="64"/>
    </row>
    <row r="180" spans="1:9" ht="15" customHeight="1">
      <c r="A180" s="65"/>
      <c r="B180" s="83" t="s">
        <v>530</v>
      </c>
      <c r="C180" s="68"/>
      <c r="D180" s="69"/>
      <c r="E180" s="69"/>
      <c r="F180" s="69"/>
      <c r="G180" s="64"/>
      <c r="H180" s="67"/>
      <c r="I180" s="64"/>
    </row>
    <row r="181" spans="1:11" ht="16.5" customHeight="1">
      <c r="A181" s="65"/>
      <c r="B181" s="73"/>
      <c r="C181" s="72"/>
      <c r="D181" s="79"/>
      <c r="E181" s="79"/>
      <c r="F181" s="79"/>
      <c r="G181" s="72"/>
      <c r="H181" s="72"/>
      <c r="I181" s="72"/>
      <c r="J181" s="73"/>
      <c r="K181" s="73"/>
    </row>
    <row r="182" spans="1:11" ht="16.5" customHeight="1">
      <c r="A182" s="65"/>
      <c r="B182" s="73"/>
      <c r="C182" s="72"/>
      <c r="D182" s="79"/>
      <c r="E182" s="79"/>
      <c r="F182" s="79"/>
      <c r="G182" s="72"/>
      <c r="H182" s="72"/>
      <c r="I182" s="72"/>
      <c r="J182" s="73"/>
      <c r="K182" s="73"/>
    </row>
    <row r="183" spans="1:11" ht="16.5" customHeight="1">
      <c r="A183" s="65"/>
      <c r="B183" s="73"/>
      <c r="C183" s="72"/>
      <c r="D183" s="79"/>
      <c r="E183" s="79"/>
      <c r="F183" s="79"/>
      <c r="G183" s="72"/>
      <c r="H183" s="72"/>
      <c r="I183" s="72"/>
      <c r="J183" s="73"/>
      <c r="K183" s="73"/>
    </row>
    <row r="184" spans="1:11" ht="15" customHeight="1">
      <c r="A184" s="65"/>
      <c r="B184" s="78"/>
      <c r="C184" s="72"/>
      <c r="D184" s="79"/>
      <c r="E184" s="79"/>
      <c r="F184" s="79"/>
      <c r="G184" s="72"/>
      <c r="H184" s="72"/>
      <c r="I184" s="72"/>
      <c r="J184" s="72"/>
      <c r="K184" s="72"/>
    </row>
    <row r="185" spans="1:9" ht="15" customHeight="1">
      <c r="A185" s="65"/>
      <c r="B185" s="78"/>
      <c r="C185" s="72"/>
      <c r="D185" s="79"/>
      <c r="E185" s="79"/>
      <c r="F185" s="79"/>
      <c r="G185" s="72"/>
      <c r="H185" s="72"/>
      <c r="I185" s="72"/>
    </row>
    <row r="186" spans="1:11" ht="15" customHeight="1">
      <c r="A186" s="65"/>
      <c r="B186" s="78"/>
      <c r="C186" s="72"/>
      <c r="D186" s="79"/>
      <c r="E186" s="79"/>
      <c r="F186" s="79"/>
      <c r="G186" s="72"/>
      <c r="H186" s="72"/>
      <c r="I186" s="72"/>
      <c r="J186" s="63"/>
      <c r="K186" s="63"/>
    </row>
    <row r="187" spans="1:9" ht="15" customHeight="1">
      <c r="A187" s="65"/>
      <c r="B187" s="83"/>
      <c r="C187" s="68"/>
      <c r="D187" s="69"/>
      <c r="E187" s="69"/>
      <c r="F187" s="69"/>
      <c r="G187" s="64"/>
      <c r="H187" s="67"/>
      <c r="I187" s="64"/>
    </row>
    <row r="188" spans="1:9" ht="15" customHeight="1">
      <c r="A188" s="276"/>
      <c r="B188" s="83"/>
      <c r="C188" s="68"/>
      <c r="D188" s="69"/>
      <c r="E188" s="69"/>
      <c r="F188" s="69"/>
      <c r="G188" s="64"/>
      <c r="H188" s="67"/>
      <c r="I188" s="64"/>
    </row>
    <row r="189" spans="1:11" ht="15" customHeight="1">
      <c r="A189" s="276">
        <v>14</v>
      </c>
      <c r="B189" s="264" t="s">
        <v>528</v>
      </c>
      <c r="C189" s="265"/>
      <c r="D189" s="266"/>
      <c r="E189" s="266"/>
      <c r="F189" s="266"/>
      <c r="G189" s="265"/>
      <c r="H189" s="265"/>
      <c r="I189" s="265"/>
      <c r="J189" s="267"/>
      <c r="K189" s="267"/>
    </row>
    <row r="190" spans="1:11" ht="15" customHeight="1">
      <c r="A190" s="276"/>
      <c r="B190" s="268" t="s">
        <v>529</v>
      </c>
      <c r="C190" s="265"/>
      <c r="D190" s="266"/>
      <c r="E190" s="266"/>
      <c r="F190" s="266"/>
      <c r="G190" s="265"/>
      <c r="H190" s="265"/>
      <c r="I190" s="265"/>
      <c r="J190" s="267"/>
      <c r="K190" s="267"/>
    </row>
    <row r="191" spans="1:11" ht="16.5" customHeight="1">
      <c r="A191" s="276"/>
      <c r="B191" s="269"/>
      <c r="C191" s="270"/>
      <c r="D191" s="271"/>
      <c r="E191" s="271"/>
      <c r="F191" s="271"/>
      <c r="G191" s="270"/>
      <c r="H191" s="270"/>
      <c r="I191" s="270"/>
      <c r="J191" s="269"/>
      <c r="K191" s="269"/>
    </row>
    <row r="192" spans="1:13" ht="16.5" customHeight="1">
      <c r="A192" s="276"/>
      <c r="B192" s="272" t="s">
        <v>775</v>
      </c>
      <c r="C192" s="270"/>
      <c r="D192" s="271"/>
      <c r="E192" s="271"/>
      <c r="F192" s="271"/>
      <c r="G192" s="270"/>
      <c r="H192" s="270"/>
      <c r="I192" s="270"/>
      <c r="J192" s="269"/>
      <c r="K192" s="269"/>
      <c r="M192" s="246"/>
    </row>
    <row r="193" spans="1:13" ht="15" customHeight="1">
      <c r="A193" s="276"/>
      <c r="B193" s="272" t="s">
        <v>776</v>
      </c>
      <c r="C193" s="270"/>
      <c r="D193" s="271"/>
      <c r="E193" s="271"/>
      <c r="F193" s="271"/>
      <c r="G193" s="270"/>
      <c r="H193" s="270"/>
      <c r="I193" s="270"/>
      <c r="J193" s="270"/>
      <c r="K193" s="270"/>
      <c r="M193" s="246"/>
    </row>
    <row r="194" spans="1:13" ht="15" customHeight="1">
      <c r="A194" s="276"/>
      <c r="B194" s="272" t="s">
        <v>742</v>
      </c>
      <c r="C194" s="270"/>
      <c r="D194" s="271"/>
      <c r="E194" s="271"/>
      <c r="F194" s="271"/>
      <c r="G194" s="270"/>
      <c r="H194" s="270"/>
      <c r="I194" s="270"/>
      <c r="J194" s="273"/>
      <c r="K194" s="273"/>
      <c r="M194" s="246"/>
    </row>
    <row r="195" spans="1:13" ht="15" customHeight="1">
      <c r="A195" s="276"/>
      <c r="B195" s="274"/>
      <c r="C195" s="270"/>
      <c r="D195" s="271"/>
      <c r="E195" s="271"/>
      <c r="F195" s="271"/>
      <c r="G195" s="270"/>
      <c r="H195" s="270"/>
      <c r="I195" s="270"/>
      <c r="J195" s="275"/>
      <c r="K195" s="275"/>
      <c r="M195" s="241"/>
    </row>
    <row r="196" spans="1:11" ht="15" customHeight="1">
      <c r="A196" s="276"/>
      <c r="B196" s="274"/>
      <c r="C196" s="270"/>
      <c r="D196" s="271"/>
      <c r="E196" s="271"/>
      <c r="F196" s="271"/>
      <c r="G196" s="270"/>
      <c r="H196" s="270"/>
      <c r="I196" s="270"/>
      <c r="J196" s="275"/>
      <c r="K196" s="275"/>
    </row>
    <row r="197" spans="1:11" ht="15" customHeight="1">
      <c r="A197" s="276"/>
      <c r="B197" s="274"/>
      <c r="C197" s="270"/>
      <c r="D197" s="271"/>
      <c r="E197" s="271"/>
      <c r="F197" s="271"/>
      <c r="G197" s="270"/>
      <c r="H197" s="270"/>
      <c r="I197" s="270"/>
      <c r="J197" s="275"/>
      <c r="K197" s="275"/>
    </row>
    <row r="198" spans="1:11" ht="15" customHeight="1">
      <c r="A198" s="276">
        <v>15</v>
      </c>
      <c r="B198" s="272" t="s">
        <v>534</v>
      </c>
      <c r="C198" s="272"/>
      <c r="D198" s="272"/>
      <c r="E198" s="272"/>
      <c r="F198" s="272"/>
      <c r="G198" s="272"/>
      <c r="H198" s="272"/>
      <c r="I198" s="272"/>
      <c r="J198" s="273"/>
      <c r="K198" s="273"/>
    </row>
    <row r="199" spans="1:11" ht="15" customHeight="1">
      <c r="A199" s="276"/>
      <c r="B199" s="272" t="s">
        <v>531</v>
      </c>
      <c r="C199" s="272"/>
      <c r="D199" s="272"/>
      <c r="E199" s="272"/>
      <c r="F199" s="272"/>
      <c r="G199" s="272"/>
      <c r="H199" s="272"/>
      <c r="I199" s="272"/>
      <c r="J199" s="273"/>
      <c r="K199" s="273"/>
    </row>
    <row r="200" spans="1:9" ht="15" customHeight="1">
      <c r="A200" s="65"/>
      <c r="B200" s="64" t="s">
        <v>533</v>
      </c>
      <c r="C200" s="64"/>
      <c r="D200" s="64"/>
      <c r="E200" s="64"/>
      <c r="F200" s="64"/>
      <c r="G200" s="64"/>
      <c r="H200" s="64"/>
      <c r="I200" s="64"/>
    </row>
    <row r="201" spans="1:11" ht="16.5" customHeight="1">
      <c r="A201" s="65"/>
      <c r="B201" s="73"/>
      <c r="C201" s="72"/>
      <c r="D201" s="79"/>
      <c r="E201" s="79"/>
      <c r="F201" s="79"/>
      <c r="G201" s="72"/>
      <c r="H201" s="72"/>
      <c r="I201" s="72"/>
      <c r="J201" s="73"/>
      <c r="K201" s="73"/>
    </row>
    <row r="202" spans="1:11" ht="16.5" customHeight="1">
      <c r="A202" s="65"/>
      <c r="B202" s="73"/>
      <c r="C202" s="72"/>
      <c r="D202" s="79"/>
      <c r="E202" s="79"/>
      <c r="F202" s="79"/>
      <c r="G202" s="72"/>
      <c r="H202" s="72"/>
      <c r="I202" s="72"/>
      <c r="J202" s="73"/>
      <c r="K202" s="73"/>
    </row>
    <row r="203" spans="1:9" ht="15" customHeight="1">
      <c r="A203" s="65"/>
      <c r="B203" s="78"/>
      <c r="C203" s="72" t="s">
        <v>743</v>
      </c>
      <c r="D203" s="79"/>
      <c r="E203" s="79"/>
      <c r="F203" s="79"/>
      <c r="G203" s="72"/>
      <c r="H203" s="72"/>
      <c r="I203" s="72"/>
    </row>
    <row r="204" spans="1:11" ht="15" customHeight="1">
      <c r="A204" s="65"/>
      <c r="B204" s="78"/>
      <c r="C204" s="72"/>
      <c r="D204" s="79"/>
      <c r="E204" s="79"/>
      <c r="F204" s="79"/>
      <c r="G204" s="72"/>
      <c r="H204" s="72"/>
      <c r="I204" s="72"/>
      <c r="J204" s="63"/>
      <c r="K204" s="63"/>
    </row>
    <row r="205" spans="1:11" ht="16.5" customHeight="1">
      <c r="A205" s="65"/>
      <c r="B205" s="73"/>
      <c r="C205" s="72"/>
      <c r="D205" s="79"/>
      <c r="E205" s="79"/>
      <c r="F205" s="79"/>
      <c r="G205" s="72"/>
      <c r="H205" s="72"/>
      <c r="I205" s="72"/>
      <c r="J205" s="73"/>
      <c r="K205" s="73"/>
    </row>
    <row r="206" spans="1:9" ht="15" customHeight="1">
      <c r="A206" s="65">
        <v>16</v>
      </c>
      <c r="B206" s="64" t="s">
        <v>537</v>
      </c>
      <c r="C206" s="64"/>
      <c r="D206" s="64"/>
      <c r="E206" s="64"/>
      <c r="F206" s="64"/>
      <c r="G206" s="64"/>
      <c r="H206" s="64"/>
      <c r="I206" s="64"/>
    </row>
    <row r="207" spans="1:9" ht="15" customHeight="1">
      <c r="A207" s="65"/>
      <c r="B207" s="64" t="s">
        <v>536</v>
      </c>
      <c r="C207" s="64"/>
      <c r="D207" s="64"/>
      <c r="E207" s="64"/>
      <c r="F207" s="64"/>
      <c r="G207" s="64"/>
      <c r="H207" s="64"/>
      <c r="I207" s="64"/>
    </row>
    <row r="208" spans="1:9" ht="15" customHeight="1">
      <c r="A208" s="65"/>
      <c r="B208" s="64" t="s">
        <v>533</v>
      </c>
      <c r="C208" s="64"/>
      <c r="D208" s="64"/>
      <c r="E208" s="64"/>
      <c r="F208" s="64"/>
      <c r="G208" s="64"/>
      <c r="H208" s="64"/>
      <c r="I208" s="64"/>
    </row>
    <row r="209" spans="1:11" ht="15" customHeight="1">
      <c r="A209" s="65"/>
      <c r="B209" s="78"/>
      <c r="C209" s="72"/>
      <c r="D209" s="79"/>
      <c r="E209" s="79"/>
      <c r="F209" s="79"/>
      <c r="G209" s="72"/>
      <c r="H209" s="72"/>
      <c r="I209" s="72"/>
      <c r="J209" s="72"/>
      <c r="K209" s="72"/>
    </row>
    <row r="210" spans="1:11" ht="15" customHeight="1">
      <c r="A210" s="65"/>
      <c r="B210" s="78"/>
      <c r="C210" s="72"/>
      <c r="D210" s="79"/>
      <c r="E210" s="79"/>
      <c r="F210" s="79"/>
      <c r="G210" s="72"/>
      <c r="H210" s="72"/>
      <c r="I210" s="72"/>
      <c r="J210" s="72"/>
      <c r="K210" s="72"/>
    </row>
    <row r="211" spans="1:11" ht="15" customHeight="1">
      <c r="A211" s="65"/>
      <c r="B211" s="78"/>
      <c r="C211" s="72" t="s">
        <v>744</v>
      </c>
      <c r="D211" s="79"/>
      <c r="E211" s="79"/>
      <c r="F211" s="79"/>
      <c r="G211" s="72"/>
      <c r="H211" s="72"/>
      <c r="I211" s="72"/>
      <c r="J211" s="72"/>
      <c r="K211" s="72"/>
    </row>
    <row r="212" spans="1:11" ht="15" customHeight="1">
      <c r="A212" s="65"/>
      <c r="B212" s="78"/>
      <c r="C212" s="72"/>
      <c r="D212" s="79"/>
      <c r="E212" s="79"/>
      <c r="F212" s="79"/>
      <c r="G212" s="72"/>
      <c r="H212" s="72"/>
      <c r="I212" s="72"/>
      <c r="J212" s="72"/>
      <c r="K212" s="72"/>
    </row>
    <row r="213" spans="1:11" ht="15" customHeight="1">
      <c r="A213" s="65"/>
      <c r="B213" s="78"/>
      <c r="C213" s="72"/>
      <c r="D213" s="79"/>
      <c r="E213" s="79"/>
      <c r="F213" s="79"/>
      <c r="G213" s="72"/>
      <c r="H213" s="72"/>
      <c r="I213" s="72"/>
      <c r="J213" s="72"/>
      <c r="K213" s="72"/>
    </row>
    <row r="214" spans="1:9" ht="15" customHeight="1">
      <c r="A214" s="65">
        <v>17</v>
      </c>
      <c r="B214" s="64" t="s">
        <v>535</v>
      </c>
      <c r="C214" s="64"/>
      <c r="D214" s="64"/>
      <c r="E214" s="64"/>
      <c r="F214" s="64"/>
      <c r="G214" s="64"/>
      <c r="H214" s="64"/>
      <c r="I214" s="64"/>
    </row>
    <row r="215" spans="1:9" ht="15" customHeight="1">
      <c r="A215" s="65"/>
      <c r="B215" s="64" t="s">
        <v>532</v>
      </c>
      <c r="C215" s="64"/>
      <c r="D215" s="64"/>
      <c r="E215" s="64"/>
      <c r="F215" s="64"/>
      <c r="G215" s="64"/>
      <c r="H215" s="64"/>
      <c r="I215" s="64"/>
    </row>
    <row r="216" spans="1:9" ht="15" customHeight="1">
      <c r="A216" s="65"/>
      <c r="B216" s="64" t="s">
        <v>533</v>
      </c>
      <c r="C216" s="64"/>
      <c r="D216" s="64"/>
      <c r="E216" s="64"/>
      <c r="F216" s="64"/>
      <c r="G216" s="64"/>
      <c r="H216" s="64"/>
      <c r="I216" s="64"/>
    </row>
    <row r="217" spans="1:11" ht="15" customHeight="1">
      <c r="A217" s="65"/>
      <c r="B217" s="78"/>
      <c r="C217" s="72"/>
      <c r="D217" s="79"/>
      <c r="E217" s="79"/>
      <c r="F217" s="79"/>
      <c r="G217" s="72"/>
      <c r="H217" s="72"/>
      <c r="I217" s="72"/>
      <c r="J217" s="72"/>
      <c r="K217" s="72"/>
    </row>
    <row r="218" spans="1:11" ht="15" customHeight="1">
      <c r="A218" s="65"/>
      <c r="B218" s="78"/>
      <c r="C218" s="72"/>
      <c r="D218" s="79"/>
      <c r="E218" s="79"/>
      <c r="F218" s="79"/>
      <c r="G218" s="72"/>
      <c r="H218" s="72"/>
      <c r="I218" s="72"/>
      <c r="J218" s="72"/>
      <c r="K218" s="72"/>
    </row>
    <row r="219" spans="1:11" ht="15" customHeight="1">
      <c r="A219" s="65"/>
      <c r="B219" s="78"/>
      <c r="C219" s="72" t="s">
        <v>744</v>
      </c>
      <c r="D219" s="79"/>
      <c r="E219" s="79"/>
      <c r="F219" s="79"/>
      <c r="G219" s="72"/>
      <c r="H219" s="72"/>
      <c r="I219" s="72"/>
      <c r="J219" s="72"/>
      <c r="K219" s="72"/>
    </row>
    <row r="220" spans="1:11" ht="15" customHeight="1">
      <c r="A220" s="65"/>
      <c r="B220" s="78"/>
      <c r="C220" s="72"/>
      <c r="D220" s="79"/>
      <c r="E220" s="79"/>
      <c r="F220" s="79"/>
      <c r="G220" s="72"/>
      <c r="H220" s="72"/>
      <c r="I220" s="72"/>
      <c r="J220" s="72"/>
      <c r="K220" s="72"/>
    </row>
    <row r="221" spans="1:11" ht="15" customHeight="1">
      <c r="A221" s="65"/>
      <c r="B221" s="78"/>
      <c r="C221" s="72"/>
      <c r="D221" s="79"/>
      <c r="E221" s="79"/>
      <c r="F221" s="79"/>
      <c r="G221" s="72"/>
      <c r="H221" s="72"/>
      <c r="I221" s="72"/>
      <c r="J221" s="72"/>
      <c r="K221" s="72"/>
    </row>
    <row r="222" spans="1:2" ht="12.75">
      <c r="A222" s="105">
        <v>18</v>
      </c>
      <c r="B222" s="163" t="s">
        <v>600</v>
      </c>
    </row>
    <row r="223" ht="12.75">
      <c r="B223" s="163" t="s">
        <v>602</v>
      </c>
    </row>
    <row r="224" ht="13.5" thickBot="1"/>
    <row r="225" spans="2:7" ht="12.75">
      <c r="B225" s="338" t="s">
        <v>588</v>
      </c>
      <c r="C225" s="339" t="s">
        <v>591</v>
      </c>
      <c r="D225" s="339" t="s">
        <v>593</v>
      </c>
      <c r="E225" s="340"/>
      <c r="F225" s="339" t="s">
        <v>596</v>
      </c>
      <c r="G225" s="341" t="s">
        <v>596</v>
      </c>
    </row>
    <row r="226" spans="2:7" ht="12.75">
      <c r="B226" s="342" t="s">
        <v>631</v>
      </c>
      <c r="C226" s="176" t="s">
        <v>592</v>
      </c>
      <c r="D226" s="176" t="s">
        <v>594</v>
      </c>
      <c r="E226" s="176" t="s">
        <v>595</v>
      </c>
      <c r="F226" s="176" t="s">
        <v>597</v>
      </c>
      <c r="G226" s="343" t="s">
        <v>597</v>
      </c>
    </row>
    <row r="227" spans="2:7" ht="12.75">
      <c r="B227" s="344" t="s">
        <v>632</v>
      </c>
      <c r="C227" s="177"/>
      <c r="D227" s="177"/>
      <c r="E227" s="177"/>
      <c r="F227" s="239" t="s">
        <v>598</v>
      </c>
      <c r="G227" s="345" t="s">
        <v>599</v>
      </c>
    </row>
    <row r="228" spans="2:12" ht="12.75">
      <c r="B228" s="346">
        <v>600</v>
      </c>
      <c r="C228" s="401">
        <v>160000</v>
      </c>
      <c r="D228" s="401">
        <v>224018</v>
      </c>
      <c r="E228" s="401"/>
      <c r="F228" s="401">
        <f aca="true" t="shared" si="0" ref="F228:F233">C228+D228-E228</f>
        <v>384018</v>
      </c>
      <c r="G228" s="347">
        <v>362619</v>
      </c>
      <c r="L228" s="241"/>
    </row>
    <row r="229" spans="2:12" ht="12.75">
      <c r="B229" s="346">
        <v>601</v>
      </c>
      <c r="C229" s="242">
        <v>22000</v>
      </c>
      <c r="D229" s="242">
        <v>14100</v>
      </c>
      <c r="E229" s="242">
        <v>0</v>
      </c>
      <c r="F229" s="240">
        <f t="shared" si="0"/>
        <v>36100</v>
      </c>
      <c r="G229" s="347">
        <v>34306</v>
      </c>
      <c r="L229" s="241"/>
    </row>
    <row r="230" spans="2:12" ht="12.75">
      <c r="B230" s="346">
        <v>602</v>
      </c>
      <c r="C230" s="242">
        <v>17100</v>
      </c>
      <c r="D230" s="242">
        <v>55676</v>
      </c>
      <c r="E230" s="400">
        <v>0</v>
      </c>
      <c r="F230" s="240">
        <f t="shared" si="0"/>
        <v>72776</v>
      </c>
      <c r="G230" s="347">
        <v>62703</v>
      </c>
      <c r="L230" s="243"/>
    </row>
    <row r="231" spans="2:7" ht="12.75">
      <c r="B231" s="346">
        <v>230</v>
      </c>
      <c r="C231" s="242"/>
      <c r="D231" s="242">
        <v>0</v>
      </c>
      <c r="E231" s="244"/>
      <c r="F231" s="240">
        <f t="shared" si="0"/>
        <v>0</v>
      </c>
      <c r="G231" s="347">
        <v>0</v>
      </c>
    </row>
    <row r="232" spans="2:7" ht="12.75">
      <c r="B232" s="346">
        <v>231</v>
      </c>
      <c r="C232" s="242">
        <v>660</v>
      </c>
      <c r="D232" s="242">
        <v>4400</v>
      </c>
      <c r="E232" s="244"/>
      <c r="F232" s="240">
        <f t="shared" si="0"/>
        <v>5060</v>
      </c>
      <c r="G232" s="347">
        <v>4865.438</v>
      </c>
    </row>
    <row r="233" spans="2:7" ht="12.75">
      <c r="B233" s="346">
        <v>606</v>
      </c>
      <c r="C233" s="244"/>
      <c r="D233" s="242">
        <v>316</v>
      </c>
      <c r="E233" s="244"/>
      <c r="F233" s="240">
        <f t="shared" si="0"/>
        <v>316</v>
      </c>
      <c r="G233" s="347">
        <v>316.33</v>
      </c>
    </row>
    <row r="234" spans="2:7" ht="16.5" customHeight="1" thickBot="1">
      <c r="B234" s="348" t="s">
        <v>601</v>
      </c>
      <c r="C234" s="349">
        <f>SUM(C228:C233)</f>
        <v>199760</v>
      </c>
      <c r="D234" s="349">
        <f>SUM(D228:D233)</f>
        <v>298510</v>
      </c>
      <c r="E234" s="349">
        <f>SUM(E228:E233)</f>
        <v>0</v>
      </c>
      <c r="F234" s="349">
        <f>SUM(F228:F233)</f>
        <v>498270</v>
      </c>
      <c r="G234" s="350">
        <f>SUM(G228:G233)</f>
        <v>464809.76800000004</v>
      </c>
    </row>
    <row r="237" ht="12.75">
      <c r="G237" s="241"/>
    </row>
    <row r="238" spans="1:11" ht="15" customHeight="1">
      <c r="A238" s="65"/>
      <c r="B238" s="75"/>
      <c r="C238" s="67"/>
      <c r="D238" s="69"/>
      <c r="E238" s="69"/>
      <c r="F238" s="69"/>
      <c r="G238" s="67"/>
      <c r="H238" s="67"/>
      <c r="I238" s="67"/>
      <c r="J238" s="74"/>
      <c r="K238" s="74"/>
    </row>
    <row r="239" spans="1:11" ht="15" customHeight="1">
      <c r="A239" s="65">
        <v>19</v>
      </c>
      <c r="B239" s="84" t="s">
        <v>590</v>
      </c>
      <c r="C239" s="67"/>
      <c r="D239" s="69"/>
      <c r="E239" s="69"/>
      <c r="F239" s="69"/>
      <c r="G239" s="67"/>
      <c r="H239" s="67"/>
      <c r="I239" s="67"/>
      <c r="J239" s="74"/>
      <c r="K239" s="74"/>
    </row>
    <row r="240" spans="1:11" ht="15" customHeight="1">
      <c r="A240" s="65"/>
      <c r="B240" s="84" t="s">
        <v>589</v>
      </c>
      <c r="C240" s="67"/>
      <c r="D240" s="69"/>
      <c r="E240" s="69"/>
      <c r="F240" s="69"/>
      <c r="G240" s="67"/>
      <c r="H240" s="67"/>
      <c r="I240" s="67"/>
      <c r="J240" s="74"/>
      <c r="K240" s="74"/>
    </row>
    <row r="241" spans="1:11" ht="15" customHeight="1">
      <c r="A241" s="65"/>
      <c r="B241" s="84" t="s">
        <v>603</v>
      </c>
      <c r="C241" s="67"/>
      <c r="D241" s="69"/>
      <c r="E241" s="69"/>
      <c r="F241" s="69"/>
      <c r="G241" s="67"/>
      <c r="H241" s="67"/>
      <c r="I241" s="67"/>
      <c r="J241" s="74"/>
      <c r="K241" s="74"/>
    </row>
    <row r="242" spans="1:11" ht="15" customHeight="1">
      <c r="A242" s="65"/>
      <c r="B242" s="78"/>
      <c r="C242" s="72" t="s">
        <v>745</v>
      </c>
      <c r="D242" s="79"/>
      <c r="E242" s="79"/>
      <c r="F242" s="79"/>
      <c r="G242" s="72"/>
      <c r="H242" s="72"/>
      <c r="I242" s="72"/>
      <c r="J242" s="72"/>
      <c r="K242" s="72"/>
    </row>
    <row r="243" ht="11.25" customHeight="1"/>
    <row r="244" spans="1:11" ht="15" customHeight="1">
      <c r="A244" s="505" t="s">
        <v>169</v>
      </c>
      <c r="B244" s="505"/>
      <c r="C244" s="505"/>
      <c r="D244" s="505"/>
      <c r="E244" s="505"/>
      <c r="F244" s="80"/>
      <c r="I244" s="88"/>
      <c r="J244" s="505"/>
      <c r="K244" s="505"/>
    </row>
    <row r="245" spans="3:11" ht="15" customHeight="1">
      <c r="C245" s="87" t="s">
        <v>733</v>
      </c>
      <c r="J245" s="501"/>
      <c r="K245" s="501"/>
    </row>
    <row r="246" spans="1:11" ht="15" customHeight="1">
      <c r="A246" s="502"/>
      <c r="B246" s="502"/>
      <c r="C246" s="502"/>
      <c r="D246" s="502"/>
      <c r="E246" s="502"/>
      <c r="F246" s="502"/>
      <c r="G246" s="502"/>
      <c r="H246" s="502"/>
      <c r="I246" s="90"/>
      <c r="J246" s="502"/>
      <c r="K246" s="502"/>
    </row>
    <row r="247" spans="2:11" ht="15" customHeight="1">
      <c r="B247" s="503"/>
      <c r="C247" s="503"/>
      <c r="D247" s="503"/>
      <c r="J247" s="503"/>
      <c r="K247" s="503"/>
    </row>
  </sheetData>
  <sheetProtection/>
  <mergeCells count="31">
    <mergeCell ref="A2:K2"/>
    <mergeCell ref="G5:J5"/>
    <mergeCell ref="F10:L10"/>
    <mergeCell ref="F12:L12"/>
    <mergeCell ref="F15:H15"/>
    <mergeCell ref="B16:G16"/>
    <mergeCell ref="B18:F18"/>
    <mergeCell ref="G18:J18"/>
    <mergeCell ref="B20:G20"/>
    <mergeCell ref="H20:K20"/>
    <mergeCell ref="J22:K22"/>
    <mergeCell ref="B23:G23"/>
    <mergeCell ref="B25:F25"/>
    <mergeCell ref="B30:F30"/>
    <mergeCell ref="G30:L33"/>
    <mergeCell ref="B31:F31"/>
    <mergeCell ref="B32:F32"/>
    <mergeCell ref="B35:L35"/>
    <mergeCell ref="B36:L36"/>
    <mergeCell ref="B37:L37"/>
    <mergeCell ref="B38:L38"/>
    <mergeCell ref="B39:L39"/>
    <mergeCell ref="B40:L40"/>
    <mergeCell ref="A244:E244"/>
    <mergeCell ref="J244:K244"/>
    <mergeCell ref="J245:K245"/>
    <mergeCell ref="A246:E246"/>
    <mergeCell ref="F246:H246"/>
    <mergeCell ref="J246:K246"/>
    <mergeCell ref="B247:D247"/>
    <mergeCell ref="J247:K247"/>
  </mergeCells>
  <printOptions/>
  <pageMargins left="0.7" right="0.7" top="0.75" bottom="0.75" header="0.3" footer="0.3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Ministria e Financave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ENVER  KALEMI</dc:creator>
  <cp:keywords/>
  <dc:description/>
  <cp:lastModifiedBy>HP</cp:lastModifiedBy>
  <cp:lastPrinted>2024-03-26T13:15:46Z</cp:lastPrinted>
  <dcterms:created xsi:type="dcterms:W3CDTF">1998-11-09T09:53:50Z</dcterms:created>
  <dcterms:modified xsi:type="dcterms:W3CDTF">2024-06-20T09:43:01Z</dcterms:modified>
  <cp:category/>
  <cp:version/>
  <cp:contentType/>
  <cp:contentStatus/>
</cp:coreProperties>
</file>