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T Specialist\Desktop\"/>
    </mc:Choice>
  </mc:AlternateContent>
  <xr:revisionPtr revIDLastSave="0" documentId="13_ncr:1_{73D448AB-B3B0-4D82-8D09-4A68393E18A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tatistika 2022" sheetId="1" r:id="rId1"/>
    <sheet name="Statistika 2023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3" i="5" l="1"/>
  <c r="I73" i="5"/>
  <c r="J73" i="5"/>
  <c r="K73" i="5"/>
  <c r="L73" i="5"/>
  <c r="M73" i="5"/>
  <c r="H77" i="5"/>
  <c r="I77" i="5"/>
  <c r="J77" i="5"/>
  <c r="K77" i="5"/>
  <c r="L77" i="5"/>
  <c r="M77" i="5"/>
  <c r="J48" i="5"/>
  <c r="L48" i="5"/>
  <c r="N48" i="5"/>
  <c r="P48" i="5"/>
  <c r="R48" i="5"/>
  <c r="Q48" i="5" s="1"/>
  <c r="J49" i="5"/>
  <c r="L49" i="5"/>
  <c r="N49" i="5"/>
  <c r="P49" i="5"/>
  <c r="R49" i="5"/>
  <c r="Q49" i="5" s="1"/>
  <c r="J50" i="5"/>
  <c r="L50" i="5"/>
  <c r="N50" i="5"/>
  <c r="P50" i="5"/>
  <c r="R50" i="5"/>
  <c r="Q50" i="5" s="1"/>
  <c r="J51" i="5"/>
  <c r="L51" i="5"/>
  <c r="N51" i="5"/>
  <c r="P51" i="5"/>
  <c r="R51" i="5"/>
  <c r="Q51" i="5" s="1"/>
  <c r="J52" i="5"/>
  <c r="L52" i="5"/>
  <c r="N52" i="5"/>
  <c r="P52" i="5"/>
  <c r="R52" i="5"/>
  <c r="Q52" i="5" s="1"/>
  <c r="J53" i="5"/>
  <c r="L53" i="5"/>
  <c r="N53" i="5"/>
  <c r="P53" i="5"/>
  <c r="R53" i="5"/>
  <c r="Q53" i="5" s="1"/>
  <c r="R54" i="5"/>
  <c r="Q54" i="5" s="1"/>
  <c r="F55" i="5"/>
  <c r="G55" i="5"/>
  <c r="H55" i="5"/>
  <c r="I55" i="5"/>
  <c r="K55" i="5"/>
  <c r="M55" i="5"/>
  <c r="O55" i="5"/>
  <c r="I14" i="5"/>
  <c r="J14" i="5"/>
  <c r="J18" i="5" s="1"/>
  <c r="C32" i="5" s="1"/>
  <c r="K14" i="5"/>
  <c r="K18" i="5" s="1"/>
  <c r="N14" i="5"/>
  <c r="P14" i="5"/>
  <c r="R14" i="5"/>
  <c r="R18" i="5" s="1"/>
  <c r="T14" i="5"/>
  <c r="Y14" i="5"/>
  <c r="AA14" i="5"/>
  <c r="M15" i="5"/>
  <c r="L15" i="5" s="1"/>
  <c r="G74" i="5" s="1"/>
  <c r="O15" i="5"/>
  <c r="Q15" i="5"/>
  <c r="S15" i="5"/>
  <c r="U15" i="5"/>
  <c r="W15" i="5"/>
  <c r="AB15" i="5"/>
  <c r="M16" i="5"/>
  <c r="L16" i="5" s="1"/>
  <c r="G75" i="5" s="1"/>
  <c r="O16" i="5"/>
  <c r="Q16" i="5"/>
  <c r="S16" i="5"/>
  <c r="U16" i="5"/>
  <c r="W16" i="5"/>
  <c r="AB16" i="5"/>
  <c r="M17" i="5"/>
  <c r="L17" i="5" s="1"/>
  <c r="Z17" i="5" s="1"/>
  <c r="O17" i="5"/>
  <c r="Q17" i="5"/>
  <c r="S17" i="5"/>
  <c r="U17" i="5"/>
  <c r="W17" i="5"/>
  <c r="AB17" i="5"/>
  <c r="N18" i="5"/>
  <c r="T18" i="5"/>
  <c r="AA18" i="5"/>
  <c r="P74" i="5" l="1"/>
  <c r="Q74" i="5"/>
  <c r="R74" i="5"/>
  <c r="S74" i="5"/>
  <c r="O74" i="5"/>
  <c r="N74" i="5"/>
  <c r="Q75" i="5"/>
  <c r="P75" i="5"/>
  <c r="R75" i="5"/>
  <c r="S75" i="5"/>
  <c r="N75" i="5"/>
  <c r="O75" i="5"/>
  <c r="R55" i="5"/>
  <c r="Q55" i="5" s="1"/>
  <c r="G76" i="5"/>
  <c r="Q14" i="5"/>
  <c r="P55" i="5"/>
  <c r="N55" i="5"/>
  <c r="L55" i="5"/>
  <c r="J55" i="5"/>
  <c r="AB18" i="5"/>
  <c r="O14" i="5"/>
  <c r="O18" i="5"/>
  <c r="AB14" i="5"/>
  <c r="W14" i="5"/>
  <c r="U14" i="5"/>
  <c r="M14" i="5"/>
  <c r="L14" i="5" s="1"/>
  <c r="S14" i="5"/>
  <c r="S18" i="5"/>
  <c r="I18" i="5"/>
  <c r="M18" i="5" s="1"/>
  <c r="U18" i="5"/>
  <c r="D32" i="5"/>
  <c r="W18" i="5"/>
  <c r="X15" i="5"/>
  <c r="Z15" i="5"/>
  <c r="X16" i="5"/>
  <c r="Z16" i="5"/>
  <c r="X17" i="5"/>
  <c r="Y18" i="5"/>
  <c r="P18" i="5"/>
  <c r="Q18" i="5" s="1"/>
  <c r="R76" i="5" l="1"/>
  <c r="S76" i="5"/>
  <c r="Q76" i="5"/>
  <c r="O76" i="5"/>
  <c r="N76" i="5"/>
  <c r="P76" i="5"/>
  <c r="X14" i="5"/>
  <c r="G73" i="5"/>
  <c r="Z14" i="5"/>
  <c r="L18" i="5"/>
  <c r="Z18" i="5" s="1"/>
  <c r="E32" i="5"/>
  <c r="O73" i="5" l="1"/>
  <c r="P73" i="5"/>
  <c r="Q73" i="5"/>
  <c r="G77" i="5"/>
  <c r="S73" i="5"/>
  <c r="N73" i="5"/>
  <c r="R73" i="5"/>
  <c r="X18" i="5"/>
  <c r="F32" i="5"/>
  <c r="Q77" i="5" l="1"/>
  <c r="S77" i="5"/>
  <c r="N77" i="5"/>
  <c r="R77" i="5"/>
  <c r="P77" i="5"/>
  <c r="O77" i="5"/>
  <c r="H76" i="1"/>
  <c r="I76" i="1"/>
  <c r="J76" i="1"/>
  <c r="K76" i="1"/>
  <c r="L76" i="1"/>
  <c r="M76" i="1"/>
  <c r="M80" i="1" s="1"/>
  <c r="H80" i="1"/>
  <c r="I80" i="1"/>
  <c r="J80" i="1"/>
  <c r="K80" i="1"/>
  <c r="L80" i="1"/>
  <c r="J50" i="1"/>
  <c r="L50" i="1"/>
  <c r="N50" i="1"/>
  <c r="P50" i="1"/>
  <c r="R50" i="1"/>
  <c r="Q50" i="1" s="1"/>
  <c r="J51" i="1"/>
  <c r="L51" i="1"/>
  <c r="N51" i="1"/>
  <c r="P51" i="1"/>
  <c r="R51" i="1"/>
  <c r="Q51" i="1" s="1"/>
  <c r="J52" i="1"/>
  <c r="L52" i="1"/>
  <c r="N52" i="1"/>
  <c r="P52" i="1"/>
  <c r="R52" i="1"/>
  <c r="Q52" i="1" s="1"/>
  <c r="J53" i="1"/>
  <c r="L53" i="1"/>
  <c r="N53" i="1"/>
  <c r="P53" i="1"/>
  <c r="R53" i="1"/>
  <c r="Q53" i="1" s="1"/>
  <c r="J54" i="1"/>
  <c r="L54" i="1"/>
  <c r="N54" i="1"/>
  <c r="P54" i="1"/>
  <c r="R54" i="1"/>
  <c r="Q54" i="1" s="1"/>
  <c r="J55" i="1"/>
  <c r="L55" i="1"/>
  <c r="N55" i="1"/>
  <c r="P55" i="1"/>
  <c r="R55" i="1"/>
  <c r="Q55" i="1" s="1"/>
  <c r="F56" i="1"/>
  <c r="R56" i="1" s="1"/>
  <c r="Q56" i="1" s="1"/>
  <c r="G56" i="1"/>
  <c r="H56" i="1"/>
  <c r="I56" i="1"/>
  <c r="J56" i="1" s="1"/>
  <c r="K56" i="1"/>
  <c r="M56" i="1"/>
  <c r="O56" i="1"/>
  <c r="P56" i="1" s="1"/>
  <c r="L56" i="1" l="1"/>
  <c r="N56" i="1"/>
  <c r="AB17" i="1" l="1"/>
  <c r="W17" i="1"/>
  <c r="U17" i="1"/>
  <c r="S17" i="1"/>
  <c r="Q17" i="1"/>
  <c r="O17" i="1"/>
  <c r="M17" i="1"/>
  <c r="L17" i="1" s="1"/>
  <c r="G79" i="1" s="1"/>
  <c r="AB16" i="1"/>
  <c r="W16" i="1"/>
  <c r="U16" i="1"/>
  <c r="S16" i="1"/>
  <c r="Q16" i="1"/>
  <c r="O16" i="1"/>
  <c r="M16" i="1"/>
  <c r="L16" i="1"/>
  <c r="G78" i="1" s="1"/>
  <c r="AB15" i="1"/>
  <c r="W15" i="1"/>
  <c r="U15" i="1"/>
  <c r="S15" i="1"/>
  <c r="Q15" i="1"/>
  <c r="O15" i="1"/>
  <c r="M15" i="1"/>
  <c r="L15" i="1" s="1"/>
  <c r="G77" i="1" s="1"/>
  <c r="AA14" i="1"/>
  <c r="AA18" i="1" s="1"/>
  <c r="Y14" i="1"/>
  <c r="Y18" i="1" s="1"/>
  <c r="T14" i="1"/>
  <c r="T18" i="1" s="1"/>
  <c r="R14" i="1"/>
  <c r="R18" i="1" s="1"/>
  <c r="P14" i="1"/>
  <c r="P18" i="1" s="1"/>
  <c r="N14" i="1"/>
  <c r="N18" i="1" s="1"/>
  <c r="K14" i="1"/>
  <c r="K18" i="1" s="1"/>
  <c r="J14" i="1"/>
  <c r="I14" i="1"/>
  <c r="R79" i="1" l="1"/>
  <c r="S79" i="1"/>
  <c r="O79" i="1"/>
  <c r="P79" i="1"/>
  <c r="Q79" i="1"/>
  <c r="N79" i="1"/>
  <c r="P77" i="1"/>
  <c r="N77" i="1"/>
  <c r="Q77" i="1"/>
  <c r="R77" i="1"/>
  <c r="S77" i="1"/>
  <c r="O77" i="1"/>
  <c r="Q78" i="1"/>
  <c r="P78" i="1"/>
  <c r="R78" i="1"/>
  <c r="S78" i="1"/>
  <c r="O78" i="1"/>
  <c r="N78" i="1"/>
  <c r="J18" i="1"/>
  <c r="W18" i="1" s="1"/>
  <c r="M14" i="1"/>
  <c r="L14" i="1" s="1"/>
  <c r="G76" i="1" s="1"/>
  <c r="I18" i="1"/>
  <c r="Z16" i="1"/>
  <c r="Q14" i="1"/>
  <c r="AB14" i="1"/>
  <c r="O14" i="1"/>
  <c r="D32" i="1"/>
  <c r="U14" i="1"/>
  <c r="O18" i="1"/>
  <c r="S14" i="1"/>
  <c r="W14" i="1"/>
  <c r="X16" i="1"/>
  <c r="S18" i="1"/>
  <c r="X15" i="1"/>
  <c r="Z15" i="1"/>
  <c r="X17" i="1"/>
  <c r="Z17" i="1"/>
  <c r="O76" i="1" l="1"/>
  <c r="P76" i="1"/>
  <c r="N76" i="1"/>
  <c r="G80" i="1"/>
  <c r="R76" i="1"/>
  <c r="Q76" i="1"/>
  <c r="S76" i="1"/>
  <c r="M18" i="1"/>
  <c r="L18" i="1" s="1"/>
  <c r="F32" i="1" s="1"/>
  <c r="C32" i="1"/>
  <c r="X14" i="1"/>
  <c r="Z14" i="1"/>
  <c r="U18" i="1"/>
  <c r="Q18" i="1"/>
  <c r="AB18" i="1"/>
  <c r="S80" i="1" l="1"/>
  <c r="N80" i="1"/>
  <c r="R80" i="1"/>
  <c r="P80" i="1"/>
  <c r="Q80" i="1"/>
  <c r="O80" i="1"/>
  <c r="E32" i="1"/>
  <c r="X18" i="1"/>
  <c r="Z18" i="1"/>
</calcChain>
</file>

<file path=xl/sharedStrings.xml><?xml version="1.0" encoding="utf-8"?>
<sst xmlns="http://schemas.openxmlformats.org/spreadsheetml/2006/main" count="232" uniqueCount="98">
  <si>
    <r>
      <rPr>
        <b/>
        <sz val="10"/>
        <color theme="1"/>
        <rFont val="Calibri"/>
        <family val="2"/>
        <scheme val="minor"/>
      </rPr>
      <t>A.</t>
    </r>
  </si>
  <si>
    <r>
      <rPr>
        <b/>
        <sz val="10"/>
        <color theme="1"/>
        <rFont val="Calibri"/>
        <family val="2"/>
        <scheme val="minor"/>
      </rPr>
      <t>A.1</t>
    </r>
  </si>
  <si>
    <r>
      <rPr>
        <b/>
        <sz val="10"/>
        <rFont val="Calibri"/>
        <family val="2"/>
        <scheme val="minor"/>
      </rPr>
      <t>Norma e likuidimit të çështjeve (%)</t>
    </r>
  </si>
  <si>
    <r>
      <rPr>
        <b/>
        <sz val="10"/>
        <rFont val="Calibri"/>
        <family val="2"/>
        <scheme val="minor"/>
      </rPr>
      <t>Koha deri në zgjidhjen e çështjes (ditë)</t>
    </r>
  </si>
  <si>
    <r>
      <rPr>
        <b/>
        <sz val="10"/>
        <rFont val="Calibri"/>
        <family val="2"/>
      </rPr>
      <t>&lt; 6 muaj</t>
    </r>
  </si>
  <si>
    <r>
      <rPr>
        <b/>
        <sz val="10"/>
        <rFont val="Calibri"/>
        <family val="2"/>
      </rPr>
      <t>6 - 12 muaj</t>
    </r>
  </si>
  <si>
    <r>
      <rPr>
        <b/>
        <sz val="10"/>
        <rFont val="Calibri"/>
        <family val="2"/>
      </rPr>
      <t>1 - 2 vjet</t>
    </r>
  </si>
  <si>
    <r>
      <rPr>
        <b/>
        <sz val="10"/>
        <rFont val="Calibri"/>
        <family val="2"/>
        <scheme val="minor"/>
      </rPr>
      <t>Kohëzgjatja mesatare (ditë)</t>
    </r>
  </si>
  <si>
    <r>
      <rPr>
        <b/>
        <sz val="10"/>
        <rFont val="Calibri"/>
        <family val="2"/>
        <scheme val="minor"/>
      </rPr>
      <t>Nr.</t>
    </r>
  </si>
  <si>
    <r>
      <rPr>
        <b/>
        <sz val="10"/>
        <rFont val="Calibri"/>
        <family val="2"/>
        <scheme val="minor"/>
      </rPr>
      <t>%</t>
    </r>
  </si>
  <si>
    <r>
      <rPr>
        <b/>
        <sz val="10"/>
        <color theme="1"/>
        <rFont val="Calibri"/>
        <family val="2"/>
        <scheme val="minor"/>
      </rPr>
      <t>Çështje të gjykuara</t>
    </r>
  </si>
  <si>
    <r>
      <rPr>
        <b/>
        <sz val="10"/>
        <rFont val="Calibri"/>
        <family val="2"/>
        <scheme val="minor"/>
      </rPr>
      <t>KOHËZGJATJA E ÇËSHTJEVE TË GJYKUARA</t>
    </r>
  </si>
  <si>
    <r>
      <rPr>
        <b/>
        <sz val="10"/>
        <rFont val="Calibri"/>
        <family val="2"/>
        <scheme val="minor"/>
      </rPr>
      <t>TREGUESIT E EFICENCWS</t>
    </r>
  </si>
  <si>
    <r>
      <rPr>
        <b/>
        <sz val="10"/>
        <color theme="1"/>
        <rFont val="Calibri"/>
        <family val="2"/>
        <scheme val="minor"/>
      </rPr>
      <t>Çështje të reja të paraqitura në gjykatë</t>
    </r>
  </si>
  <si>
    <r>
      <rPr>
        <b/>
        <sz val="10"/>
        <color theme="1"/>
        <rFont val="Calibri"/>
        <family val="2"/>
        <scheme val="minor"/>
      </rPr>
      <t>Çështje të regjistruara gjithsej</t>
    </r>
  </si>
  <si>
    <r>
      <rPr>
        <b/>
        <sz val="10"/>
        <color theme="1"/>
        <rFont val="Calibri"/>
        <family val="2"/>
        <scheme val="minor"/>
      </rPr>
      <t>Në pritje të gjykimit në fillim të periudhës</t>
    </r>
  </si>
  <si>
    <r>
      <rPr>
        <b/>
        <sz val="10"/>
        <rFont val="Calibri"/>
        <family val="2"/>
      </rPr>
      <t>&gt; 2 vite</t>
    </r>
  </si>
  <si>
    <r>
      <rPr>
        <b/>
        <sz val="10"/>
        <rFont val="Calibri"/>
        <family val="2"/>
        <scheme val="minor"/>
      </rPr>
      <t xml:space="preserve">Çështje më të vjetra se 2 vjet në fund periudhës </t>
    </r>
  </si>
  <si>
    <r>
      <rPr>
        <b/>
        <sz val="10"/>
        <rFont val="Calibri"/>
        <family val="2"/>
        <scheme val="minor"/>
      </rPr>
      <t>Lloji i çështjes</t>
    </r>
  </si>
  <si>
    <r>
      <rPr>
        <b/>
        <sz val="10"/>
        <color theme="1"/>
        <rFont val="Calibri"/>
        <family val="2"/>
        <scheme val="minor"/>
      </rPr>
      <t>Lloji i çështjes</t>
    </r>
  </si>
  <si>
    <r>
      <rPr>
        <b/>
        <sz val="10"/>
        <rFont val="Calibri"/>
        <family val="2"/>
      </rPr>
      <t>6-12 muaj</t>
    </r>
  </si>
  <si>
    <r>
      <rPr>
        <b/>
        <sz val="10"/>
        <rFont val="Calibri"/>
        <family val="2"/>
      </rPr>
      <t>1-2 vjet</t>
    </r>
  </si>
  <si>
    <r>
      <rPr>
        <b/>
        <sz val="10"/>
        <rFont val="Calibri"/>
        <family val="2"/>
      </rPr>
      <t>2-3 vjet</t>
    </r>
  </si>
  <si>
    <r>
      <rPr>
        <b/>
        <sz val="10"/>
        <rFont val="Calibri"/>
        <family val="2"/>
      </rPr>
      <t>3-5 vjet</t>
    </r>
  </si>
  <si>
    <r>
      <rPr>
        <b/>
        <sz val="10"/>
        <rFont val="Calibri"/>
        <family val="2"/>
      </rPr>
      <t>&gt; 5 vjet</t>
    </r>
  </si>
  <si>
    <r>
      <rPr>
        <b/>
        <sz val="11"/>
        <color theme="1"/>
        <rFont val="Calibri"/>
        <family val="2"/>
        <scheme val="minor"/>
      </rPr>
      <t xml:space="preserve">STATISTIKAT PËR NGARKESËN DHE PRODUKTIVITETIN E GJYQTARËVE </t>
    </r>
  </si>
  <si>
    <r>
      <rPr>
        <b/>
        <sz val="10"/>
        <color theme="1"/>
        <rFont val="Calibri"/>
        <family val="2"/>
        <scheme val="minor"/>
      </rPr>
      <t xml:space="preserve">Numri i gjyqtarëve në gjykatë </t>
    </r>
  </si>
  <si>
    <r>
      <rPr>
        <b/>
        <sz val="10"/>
        <color theme="1"/>
        <rFont val="Calibri"/>
        <family val="2"/>
        <scheme val="minor"/>
      </rPr>
      <t>Totali i çështjeve të reja të paraqitura për gjyqtar</t>
    </r>
  </si>
  <si>
    <r>
      <rPr>
        <b/>
        <sz val="10"/>
        <rFont val="Calibri"/>
        <family val="2"/>
        <scheme val="minor"/>
      </rPr>
      <t>Tjetër</t>
    </r>
  </si>
  <si>
    <r>
      <rPr>
        <b/>
        <sz val="10"/>
        <rFont val="Calibri"/>
        <family val="2"/>
        <scheme val="minor"/>
      </rPr>
      <t>Dërguar për rigjykim</t>
    </r>
  </si>
  <si>
    <r>
      <rPr>
        <b/>
        <sz val="10"/>
        <rFont val="Calibri"/>
        <family val="2"/>
        <scheme val="minor"/>
      </rPr>
      <t>Të ndryshuara</t>
    </r>
  </si>
  <si>
    <r>
      <rPr>
        <b/>
        <sz val="11"/>
        <rFont val="Calibri"/>
        <family val="2"/>
        <scheme val="minor"/>
      </rPr>
      <t>STATISTIKAT PËR ÇËSHTJET ADMINISTRATIVE TË APELIT SIPAS LLOJIT TË ÇËSHTJES</t>
    </r>
  </si>
  <si>
    <r>
      <rPr>
        <b/>
        <sz val="10"/>
        <color theme="1"/>
        <rFont val="Calibri"/>
        <family val="2"/>
        <scheme val="minor"/>
      </rPr>
      <t>Gjykata Administrative e Shkallës së Parë</t>
    </r>
  </si>
  <si>
    <r>
      <rPr>
        <b/>
        <sz val="10"/>
        <rFont val="Calibri"/>
        <family val="2"/>
      </rPr>
      <t>Në pritje të gjykimit në fund të periudhës</t>
    </r>
  </si>
  <si>
    <r>
      <rPr>
        <b/>
        <sz val="10"/>
        <color theme="1"/>
        <rFont val="Calibri"/>
        <family val="2"/>
        <scheme val="minor"/>
      </rPr>
      <t>Çështje të gjykuara gjithsej</t>
    </r>
  </si>
  <si>
    <r>
      <rPr>
        <b/>
        <sz val="11"/>
        <color theme="1"/>
        <rFont val="Calibri"/>
        <family val="2"/>
        <scheme val="minor"/>
      </rPr>
      <t>VJETËRSIA E ÇËSHTJEVE NË PRITJE TË GJYKIMIT</t>
    </r>
  </si>
  <si>
    <r>
      <rPr>
        <b/>
        <sz val="10"/>
        <color theme="1"/>
        <rFont val="Calibri"/>
        <family val="2"/>
        <scheme val="minor"/>
      </rPr>
      <t>NUMRI I ÇËSHTJEVE NË PRITJE TË GJYKIMIT</t>
    </r>
  </si>
  <si>
    <r>
      <rPr>
        <b/>
        <sz val="10"/>
        <rFont val="Calibri"/>
        <family val="2"/>
        <scheme val="minor"/>
      </rPr>
      <t>PËRQINDJA E ÇËSHTJEVE NË PRITJE TË GJYKIMIT</t>
    </r>
  </si>
  <si>
    <r>
      <rPr>
        <b/>
        <sz val="10"/>
        <color theme="1"/>
        <rFont val="Calibri"/>
        <family val="2"/>
        <scheme val="minor"/>
      </rPr>
      <t>Totali i çështjeve të gjykuara për gjyqtar</t>
    </r>
  </si>
  <si>
    <r>
      <rPr>
        <b/>
        <sz val="10"/>
        <rFont val="Calibri"/>
        <family val="2"/>
        <scheme val="minor"/>
      </rPr>
      <t xml:space="preserve">ADMINISTRIMI I ÇËSHTJEVE </t>
    </r>
  </si>
  <si>
    <r>
      <rPr>
        <sz val="11"/>
        <color theme="1"/>
        <rFont val="Calibri"/>
        <family val="2"/>
        <scheme val="minor"/>
      </rPr>
      <t>Tabela nr. 1</t>
    </r>
  </si>
  <si>
    <r>
      <rPr>
        <sz val="11"/>
        <color theme="1"/>
        <rFont val="Calibri"/>
        <family val="2"/>
        <scheme val="minor"/>
      </rPr>
      <t>Tabela nr. 2</t>
    </r>
  </si>
  <si>
    <r>
      <rPr>
        <b/>
        <sz val="10"/>
        <rFont val="Calibri"/>
        <family val="2"/>
        <scheme val="minor"/>
      </rPr>
      <t>% e çështjeve në pritje të gjykimit mbi 2 vjet</t>
    </r>
  </si>
  <si>
    <r>
      <rPr>
        <b/>
        <sz val="10"/>
        <rFont val="Calibri"/>
        <family val="2"/>
        <scheme val="minor"/>
      </rPr>
      <t>Në pritje të gjykimit në fillim të periudhës</t>
    </r>
  </si>
  <si>
    <r>
      <rPr>
        <b/>
        <sz val="10"/>
        <rFont val="Calibri"/>
        <family val="2"/>
        <scheme val="minor"/>
      </rPr>
      <t>Çështje të reja të paraqitura në gjykatë</t>
    </r>
  </si>
  <si>
    <r>
      <rPr>
        <b/>
        <sz val="10"/>
        <rFont val="Calibri"/>
        <family val="2"/>
        <scheme val="minor"/>
      </rPr>
      <t>Çështje të gjykuara</t>
    </r>
  </si>
  <si>
    <r>
      <rPr>
        <b/>
        <sz val="10"/>
        <rFont val="Calibri"/>
        <family val="2"/>
        <scheme val="minor"/>
      </rPr>
      <t>Në pritje të gjykimit në fund të periudhës</t>
    </r>
  </si>
  <si>
    <r>
      <rPr>
        <b/>
        <sz val="10"/>
        <rFont val="Calibri"/>
        <family val="2"/>
        <scheme val="minor"/>
      </rPr>
      <t>Çështje të regjistruara gjithsej</t>
    </r>
  </si>
  <si>
    <r>
      <rPr>
        <b/>
        <sz val="10"/>
        <rFont val="Calibri"/>
        <family val="2"/>
        <scheme val="minor"/>
      </rPr>
      <t>Nr.</t>
    </r>
  </si>
  <si>
    <r>
      <rPr>
        <b/>
        <sz val="10"/>
        <rFont val="Calibri"/>
        <family val="2"/>
        <scheme val="minor"/>
      </rPr>
      <t>%</t>
    </r>
  </si>
  <si>
    <r>
      <rPr>
        <b/>
        <sz val="10"/>
        <color theme="1"/>
        <rFont val="Calibri"/>
        <family val="2"/>
        <scheme val="minor"/>
      </rPr>
      <t>Në pritje të gjykimit në fund të periudhës</t>
    </r>
  </si>
  <si>
    <r>
      <rPr>
        <b/>
        <sz val="10"/>
        <rFont val="Calibri"/>
        <family val="2"/>
      </rPr>
      <t>&lt; 6 muaj</t>
    </r>
  </si>
  <si>
    <r>
      <rPr>
        <b/>
        <sz val="10"/>
        <rFont val="Calibri"/>
        <family val="2"/>
      </rPr>
      <t>6-12 muaj</t>
    </r>
  </si>
  <si>
    <r>
      <rPr>
        <b/>
        <sz val="10"/>
        <rFont val="Calibri"/>
        <family val="2"/>
      </rPr>
      <t>1-2 vjet</t>
    </r>
  </si>
  <si>
    <r>
      <rPr>
        <b/>
        <sz val="10"/>
        <rFont val="Calibri"/>
        <family val="2"/>
      </rPr>
      <t>2-3 vjet</t>
    </r>
  </si>
  <si>
    <r>
      <rPr>
        <b/>
        <sz val="10"/>
        <rFont val="Calibri"/>
        <family val="2"/>
      </rPr>
      <t>3-5 vjet</t>
    </r>
  </si>
  <si>
    <r>
      <rPr>
        <b/>
        <sz val="10"/>
        <rFont val="Calibri"/>
        <family val="2"/>
      </rPr>
      <t>&gt; 5 vjet</t>
    </r>
  </si>
  <si>
    <t xml:space="preserve">Marrëdhënie pune </t>
  </si>
  <si>
    <t>SEANCAT GJYQËSORE</t>
  </si>
  <si>
    <t>Numri i seancave gjyqësore</t>
  </si>
  <si>
    <t>Numri i seancave gjyqësore për çështje</t>
  </si>
  <si>
    <t>A.2</t>
  </si>
  <si>
    <t>Marrëdhënie pune</t>
  </si>
  <si>
    <t>B.</t>
  </si>
  <si>
    <t>Çështje administrative pa palë kundërshtare (të apeluara ose të juridiksionit fillestar)</t>
  </si>
  <si>
    <t>C.</t>
  </si>
  <si>
    <t>ÇËSHTJE ADMINISTRATIVE GJITHSEJ (A+B)</t>
  </si>
  <si>
    <t>Çështje administrative pa palë kundërshtare(të apeluara ose të juridiksionit fillestar)</t>
  </si>
  <si>
    <t>Tabela nr. 4</t>
  </si>
  <si>
    <t>GJITHSEJ (A+B)</t>
  </si>
  <si>
    <t>Çështje administrative me palë kundërshtare (A.1+A.2)(të apeluara ose të juridiksionit fillestar)</t>
  </si>
  <si>
    <t>A.</t>
  </si>
  <si>
    <t>A.1</t>
  </si>
  <si>
    <t xml:space="preserve">B. </t>
  </si>
  <si>
    <t>Durrës</t>
  </si>
  <si>
    <t>Gjirokastër</t>
  </si>
  <si>
    <t>Korçë</t>
  </si>
  <si>
    <t>D.</t>
  </si>
  <si>
    <t>Shkodër</t>
  </si>
  <si>
    <t>E.</t>
  </si>
  <si>
    <t>Tiranë</t>
  </si>
  <si>
    <t>F.</t>
  </si>
  <si>
    <t>Vlorë</t>
  </si>
  <si>
    <t>G.</t>
  </si>
  <si>
    <t>ÇËSHTJE ADMINISTRATIVE GJITHSEJ</t>
  </si>
  <si>
    <t>Çështje administrative me palë kundërshtare  (A.1+A.2)(të apeluara ose të juridiksionit fillestar)</t>
  </si>
  <si>
    <r>
      <t xml:space="preserve">Totali i çështjeve </t>
    </r>
    <r>
      <rPr>
        <b/>
        <sz val="10"/>
        <color rgb="FFFF0000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për gjyqtar</t>
    </r>
  </si>
  <si>
    <t>Totali i   çështjeve të mbartura për gjyqtar</t>
  </si>
  <si>
    <t>Administrative të përgjithshme</t>
  </si>
  <si>
    <t>STATISTIKAT PËR ÇËSHTJET ADMINISTRATIVE TË APELIT, SIPAS  GJYKATËS SË SHKALLËS SË PARË</t>
  </si>
  <si>
    <t>Lënie në fuqi</t>
  </si>
  <si>
    <t>GJYKATA ADMINISTRATIVE E APELIT          PERIUDHA E REFERENCËS: NGA 01.01.2022 DERI NË 31.12.2022</t>
  </si>
  <si>
    <t>Sqarim: Në tabelën e mësipërme nuk janë përfshirë çështjet të cilat për efekt të ligjit depozitohen dhe gjykohen në Gjykatën Administrative të Apelit si shkallë e parë.</t>
  </si>
  <si>
    <t>Tabela nr. 3</t>
  </si>
  <si>
    <t>GJYKATA ADMINISTRATIVE E APELIT          PERIUDHA E REFERENCËS: NGA 01.01.2023 DERI NË 31.12.2023</t>
  </si>
  <si>
    <t>H.</t>
  </si>
  <si>
    <t>Lushnje</t>
  </si>
  <si>
    <r>
      <rPr>
        <sz val="11"/>
        <color theme="1"/>
        <rFont val="Calibri"/>
        <family val="2"/>
        <scheme val="minor"/>
      </rPr>
      <t>Tabela nr.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</si>
</sst>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" fontId="9" fillId="2" borderId="1" xfId="0" applyNumberFormat="1" applyFont="1" applyFill="1" applyBorder="1" applyAlignment="1">
      <alignment vertical="center"/>
    </xf>
    <xf numFmtId="1" fontId="6" fillId="2" borderId="1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vertical="center"/>
    </xf>
    <xf numFmtId="1" fontId="9" fillId="0" borderId="1" xfId="0" applyNumberFormat="1" applyFont="1" applyBorder="1" applyAlignment="1">
      <alignment vertical="center"/>
    </xf>
    <xf numFmtId="1" fontId="10" fillId="0" borderId="1" xfId="0" applyNumberFormat="1" applyFont="1" applyBorder="1" applyAlignment="1">
      <alignment vertical="center"/>
    </xf>
    <xf numFmtId="1" fontId="10" fillId="0" borderId="2" xfId="0" applyNumberFormat="1" applyFont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1" fontId="9" fillId="4" borderId="1" xfId="0" applyNumberFormat="1" applyFont="1" applyFill="1" applyBorder="1" applyAlignment="1">
      <alignment vertical="center"/>
    </xf>
    <xf numFmtId="1" fontId="9" fillId="5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" fontId="6" fillId="3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quotePrefix="1" applyFont="1" applyBorder="1" applyAlignment="1">
      <alignment horizontal="left" vertical="center" wrapText="1"/>
    </xf>
    <xf numFmtId="0" fontId="12" fillId="0" borderId="0" xfId="0" applyFont="1"/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/>
    <xf numFmtId="0" fontId="2" fillId="5" borderId="14" xfId="0" applyFont="1" applyFill="1" applyBorder="1" applyAlignment="1">
      <alignment horizontal="left" vertical="center" wrapText="1"/>
    </xf>
    <xf numFmtId="0" fontId="2" fillId="5" borderId="15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quotePrefix="1" applyFont="1" applyBorder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B2:AG82"/>
  <sheetViews>
    <sheetView zoomScaleNormal="100" workbookViewId="0">
      <pane xSplit="8" topLeftCell="I1" activePane="topRight" state="frozen"/>
      <selection activeCell="A10" sqref="A10"/>
      <selection pane="topRight" activeCell="I62" sqref="I62"/>
    </sheetView>
  </sheetViews>
  <sheetFormatPr defaultRowHeight="15" x14ac:dyDescent="0.25"/>
  <cols>
    <col min="2" max="2" width="4.7109375" customWidth="1"/>
    <col min="3" max="7" width="8.28515625" customWidth="1"/>
    <col min="8" max="8" width="9.140625" hidden="1" customWidth="1"/>
    <col min="9" max="14" width="10.28515625" customWidth="1"/>
    <col min="15" max="15" width="5.7109375" customWidth="1"/>
    <col min="16" max="16" width="10.28515625" customWidth="1"/>
    <col min="17" max="17" width="5.7109375" customWidth="1"/>
    <col min="18" max="18" width="10.28515625" customWidth="1"/>
    <col min="19" max="19" width="5.7109375" customWidth="1"/>
    <col min="20" max="20" width="10.28515625" customWidth="1"/>
    <col min="21" max="21" width="5.7109375" customWidth="1"/>
    <col min="22" max="28" width="10.28515625" customWidth="1"/>
  </cols>
  <sheetData>
    <row r="2" spans="2:29" ht="15" customHeight="1" x14ac:dyDescent="0.25">
      <c r="B2" s="60" t="s">
        <v>91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1"/>
    </row>
    <row r="3" spans="2:29" ht="15" customHeight="1" x14ac:dyDescent="0.25">
      <c r="B3" s="2"/>
      <c r="N3" s="3"/>
      <c r="O3" s="3"/>
      <c r="P3" s="3"/>
      <c r="Q3" s="3"/>
      <c r="R3" s="3"/>
      <c r="S3" s="3"/>
      <c r="T3" s="3"/>
      <c r="U3" s="3"/>
      <c r="V3" s="3"/>
      <c r="X3" s="3"/>
      <c r="Y3" s="3"/>
      <c r="Z3" s="3"/>
      <c r="AA3" s="3"/>
      <c r="AB3" s="3"/>
      <c r="AC3" s="1"/>
    </row>
    <row r="4" spans="2:29" ht="15" customHeight="1" x14ac:dyDescent="0.25">
      <c r="B4" s="118" t="s">
        <v>31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</row>
    <row r="5" spans="2:29" ht="15" customHeight="1" x14ac:dyDescent="0.25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</row>
    <row r="6" spans="2:29" ht="15" customHeight="1" x14ac:dyDescent="0.25">
      <c r="B6" s="106"/>
      <c r="C6" s="98" t="s">
        <v>18</v>
      </c>
      <c r="D6" s="125"/>
      <c r="E6" s="125"/>
      <c r="F6" s="125"/>
      <c r="G6" s="125"/>
      <c r="H6" s="113"/>
      <c r="I6" s="98" t="s">
        <v>39</v>
      </c>
      <c r="J6" s="125"/>
      <c r="K6" s="125"/>
      <c r="L6" s="125"/>
      <c r="M6" s="125"/>
      <c r="N6" s="119" t="s">
        <v>11</v>
      </c>
      <c r="O6" s="120"/>
      <c r="P6" s="120"/>
      <c r="Q6" s="122"/>
      <c r="R6" s="122"/>
      <c r="S6" s="122"/>
      <c r="T6" s="122"/>
      <c r="U6" s="122"/>
      <c r="V6" s="122"/>
      <c r="W6" s="119" t="s">
        <v>12</v>
      </c>
      <c r="X6" s="120"/>
      <c r="Y6" s="120"/>
      <c r="Z6" s="121"/>
      <c r="AA6" s="72" t="s">
        <v>58</v>
      </c>
      <c r="AB6" s="72"/>
    </row>
    <row r="7" spans="2:29" ht="15" customHeight="1" x14ac:dyDescent="0.25">
      <c r="B7" s="123"/>
      <c r="C7" s="114"/>
      <c r="D7" s="126"/>
      <c r="E7" s="126"/>
      <c r="F7" s="126"/>
      <c r="G7" s="126"/>
      <c r="H7" s="115"/>
      <c r="I7" s="72" t="s">
        <v>43</v>
      </c>
      <c r="J7" s="72" t="s">
        <v>44</v>
      </c>
      <c r="K7" s="106" t="s">
        <v>45</v>
      </c>
      <c r="L7" s="72" t="s">
        <v>46</v>
      </c>
      <c r="M7" s="72" t="s">
        <v>47</v>
      </c>
      <c r="N7" s="112" t="s">
        <v>4</v>
      </c>
      <c r="O7" s="113"/>
      <c r="P7" s="112" t="s">
        <v>5</v>
      </c>
      <c r="Q7" s="113"/>
      <c r="R7" s="112" t="s">
        <v>6</v>
      </c>
      <c r="S7" s="113"/>
      <c r="T7" s="112" t="s">
        <v>16</v>
      </c>
      <c r="U7" s="113"/>
      <c r="V7" s="106" t="s">
        <v>7</v>
      </c>
      <c r="W7" s="106" t="s">
        <v>2</v>
      </c>
      <c r="X7" s="106" t="s">
        <v>3</v>
      </c>
      <c r="Y7" s="106" t="s">
        <v>17</v>
      </c>
      <c r="Z7" s="106" t="s">
        <v>42</v>
      </c>
      <c r="AA7" s="106" t="s">
        <v>59</v>
      </c>
      <c r="AB7" s="106" t="s">
        <v>60</v>
      </c>
    </row>
    <row r="8" spans="2:29" x14ac:dyDescent="0.25">
      <c r="B8" s="123"/>
      <c r="C8" s="114"/>
      <c r="D8" s="126"/>
      <c r="E8" s="126"/>
      <c r="F8" s="126"/>
      <c r="G8" s="126"/>
      <c r="H8" s="115"/>
      <c r="I8" s="72"/>
      <c r="J8" s="72"/>
      <c r="K8" s="110"/>
      <c r="L8" s="72"/>
      <c r="M8" s="72"/>
      <c r="N8" s="114"/>
      <c r="O8" s="115"/>
      <c r="P8" s="114"/>
      <c r="Q8" s="115"/>
      <c r="R8" s="114"/>
      <c r="S8" s="115"/>
      <c r="T8" s="114"/>
      <c r="U8" s="115"/>
      <c r="V8" s="107"/>
      <c r="W8" s="110"/>
      <c r="X8" s="110"/>
      <c r="Y8" s="110"/>
      <c r="Z8" s="110"/>
      <c r="AA8" s="110"/>
      <c r="AB8" s="110"/>
    </row>
    <row r="9" spans="2:29" ht="15" customHeight="1" x14ac:dyDescent="0.25">
      <c r="B9" s="123"/>
      <c r="C9" s="114"/>
      <c r="D9" s="126"/>
      <c r="E9" s="126"/>
      <c r="F9" s="126"/>
      <c r="G9" s="126"/>
      <c r="H9" s="115"/>
      <c r="I9" s="72"/>
      <c r="J9" s="72"/>
      <c r="K9" s="108"/>
      <c r="L9" s="72"/>
      <c r="M9" s="72"/>
      <c r="N9" s="114"/>
      <c r="O9" s="115"/>
      <c r="P9" s="114"/>
      <c r="Q9" s="115"/>
      <c r="R9" s="114"/>
      <c r="S9" s="115"/>
      <c r="T9" s="114"/>
      <c r="U9" s="115"/>
      <c r="V9" s="108"/>
      <c r="W9" s="110"/>
      <c r="X9" s="110"/>
      <c r="Y9" s="110"/>
      <c r="Z9" s="110"/>
      <c r="AA9" s="110"/>
      <c r="AB9" s="110"/>
    </row>
    <row r="10" spans="2:29" x14ac:dyDescent="0.25">
      <c r="B10" s="123"/>
      <c r="C10" s="114"/>
      <c r="D10" s="126"/>
      <c r="E10" s="126"/>
      <c r="F10" s="126"/>
      <c r="G10" s="126"/>
      <c r="H10" s="115"/>
      <c r="I10" s="72"/>
      <c r="J10" s="72"/>
      <c r="K10" s="108"/>
      <c r="L10" s="72"/>
      <c r="M10" s="72"/>
      <c r="N10" s="114"/>
      <c r="O10" s="115"/>
      <c r="P10" s="114"/>
      <c r="Q10" s="115"/>
      <c r="R10" s="114"/>
      <c r="S10" s="115"/>
      <c r="T10" s="114"/>
      <c r="U10" s="115"/>
      <c r="V10" s="108"/>
      <c r="W10" s="110"/>
      <c r="X10" s="110"/>
      <c r="Y10" s="110"/>
      <c r="Z10" s="110"/>
      <c r="AA10" s="110"/>
      <c r="AB10" s="110"/>
    </row>
    <row r="11" spans="2:29" x14ac:dyDescent="0.25">
      <c r="B11" s="123"/>
      <c r="C11" s="114"/>
      <c r="D11" s="126"/>
      <c r="E11" s="126"/>
      <c r="F11" s="126"/>
      <c r="G11" s="126"/>
      <c r="H11" s="115"/>
      <c r="I11" s="72"/>
      <c r="J11" s="72"/>
      <c r="K11" s="108"/>
      <c r="L11" s="72"/>
      <c r="M11" s="72"/>
      <c r="N11" s="116"/>
      <c r="O11" s="117"/>
      <c r="P11" s="116"/>
      <c r="Q11" s="117"/>
      <c r="R11" s="116"/>
      <c r="S11" s="117"/>
      <c r="T11" s="116"/>
      <c r="U11" s="117"/>
      <c r="V11" s="108"/>
      <c r="W11" s="110"/>
      <c r="X11" s="110"/>
      <c r="Y11" s="110"/>
      <c r="Z11" s="110"/>
      <c r="AA11" s="110"/>
      <c r="AB11" s="110"/>
    </row>
    <row r="12" spans="2:29" x14ac:dyDescent="0.25">
      <c r="B12" s="123"/>
      <c r="C12" s="114"/>
      <c r="D12" s="126"/>
      <c r="E12" s="126"/>
      <c r="F12" s="126"/>
      <c r="G12" s="126"/>
      <c r="H12" s="115"/>
      <c r="I12" s="72"/>
      <c r="J12" s="72"/>
      <c r="K12" s="109"/>
      <c r="L12" s="72"/>
      <c r="M12" s="72"/>
      <c r="N12" s="8" t="s">
        <v>8</v>
      </c>
      <c r="O12" s="8" t="s">
        <v>9</v>
      </c>
      <c r="P12" s="8" t="s">
        <v>8</v>
      </c>
      <c r="Q12" s="9" t="s">
        <v>9</v>
      </c>
      <c r="R12" s="8" t="s">
        <v>8</v>
      </c>
      <c r="S12" s="9" t="s">
        <v>9</v>
      </c>
      <c r="T12" s="8" t="s">
        <v>8</v>
      </c>
      <c r="U12" s="9" t="s">
        <v>9</v>
      </c>
      <c r="V12" s="109"/>
      <c r="W12" s="111"/>
      <c r="X12" s="111"/>
      <c r="Y12" s="111"/>
      <c r="Z12" s="111"/>
      <c r="AA12" s="110"/>
      <c r="AB12" s="110"/>
    </row>
    <row r="13" spans="2:29" x14ac:dyDescent="0.25">
      <c r="B13" s="124"/>
      <c r="C13" s="127"/>
      <c r="D13" s="128"/>
      <c r="E13" s="128"/>
      <c r="F13" s="128"/>
      <c r="G13" s="128"/>
      <c r="H13" s="129"/>
      <c r="I13" s="8">
        <v>1</v>
      </c>
      <c r="J13" s="8">
        <v>2</v>
      </c>
      <c r="K13" s="8">
        <v>3</v>
      </c>
      <c r="L13" s="8">
        <v>4</v>
      </c>
      <c r="M13" s="8">
        <v>5</v>
      </c>
      <c r="N13" s="8">
        <v>6</v>
      </c>
      <c r="O13" s="8">
        <v>7</v>
      </c>
      <c r="P13" s="8">
        <v>8</v>
      </c>
      <c r="Q13" s="9">
        <v>9</v>
      </c>
      <c r="R13" s="8">
        <v>10</v>
      </c>
      <c r="S13" s="9">
        <v>11</v>
      </c>
      <c r="T13" s="8">
        <v>12</v>
      </c>
      <c r="U13" s="9">
        <v>13</v>
      </c>
      <c r="V13" s="8">
        <v>14</v>
      </c>
      <c r="W13" s="14">
        <v>15</v>
      </c>
      <c r="X13" s="14">
        <v>16</v>
      </c>
      <c r="Y13" s="14">
        <v>17</v>
      </c>
      <c r="Z13" s="7">
        <v>18</v>
      </c>
      <c r="AA13" s="8">
        <v>19</v>
      </c>
      <c r="AB13" s="8">
        <v>20</v>
      </c>
    </row>
    <row r="14" spans="2:29" s="46" customFormat="1" ht="23.1" customHeight="1" x14ac:dyDescent="0.25">
      <c r="B14" s="42" t="s">
        <v>71</v>
      </c>
      <c r="C14" s="133" t="s">
        <v>85</v>
      </c>
      <c r="D14" s="134"/>
      <c r="E14" s="134"/>
      <c r="F14" s="134"/>
      <c r="G14" s="134"/>
      <c r="H14" s="135"/>
      <c r="I14" s="20">
        <f>I15+I16</f>
        <v>15788</v>
      </c>
      <c r="J14" s="20">
        <f>J15+J16</f>
        <v>2924</v>
      </c>
      <c r="K14" s="20">
        <f>K15+K16</f>
        <v>716</v>
      </c>
      <c r="L14" s="20">
        <f>M14-K14</f>
        <v>17996</v>
      </c>
      <c r="M14" s="20">
        <f>I14+J14</f>
        <v>18712</v>
      </c>
      <c r="N14" s="20">
        <f>N15+N16</f>
        <v>31</v>
      </c>
      <c r="O14" s="20">
        <f t="shared" ref="O14:O18" si="0">N14/K14*100</f>
        <v>4.3296089385474863</v>
      </c>
      <c r="P14" s="20">
        <f>P15+P16</f>
        <v>22</v>
      </c>
      <c r="Q14" s="20">
        <f t="shared" ref="Q14:Q18" si="1">P14/K14*100</f>
        <v>3.0726256983240221</v>
      </c>
      <c r="R14" s="20">
        <f>R15+R16</f>
        <v>67</v>
      </c>
      <c r="S14" s="20">
        <f t="shared" ref="S14:S18" si="2">R14/K14*100</f>
        <v>9.3575418994413404</v>
      </c>
      <c r="T14" s="20">
        <f>T15+T16</f>
        <v>596</v>
      </c>
      <c r="U14" s="20">
        <f t="shared" ref="U14:U18" si="3">T14/K14*100</f>
        <v>83.240223463687144</v>
      </c>
      <c r="V14" s="21"/>
      <c r="W14" s="20">
        <f>K14/J14*100</f>
        <v>24.48700410396717</v>
      </c>
      <c r="X14" s="20">
        <f t="shared" ref="X14:X18" si="4">L14/K14*365</f>
        <v>9173.9385474860337</v>
      </c>
      <c r="Y14" s="20">
        <f>Y15+Y16</f>
        <v>12220</v>
      </c>
      <c r="Z14" s="22">
        <f t="shared" ref="Z14:Z18" si="5">Y14/L14*100</f>
        <v>67.903978661924867</v>
      </c>
      <c r="AA14" s="20">
        <f>AA15+AA16</f>
        <v>1579</v>
      </c>
      <c r="AB14" s="23">
        <f>AA14/K14</f>
        <v>2.2053072625698324</v>
      </c>
    </row>
    <row r="15" spans="2:29" s="47" customFormat="1" ht="23.1" customHeight="1" x14ac:dyDescent="0.25">
      <c r="B15" s="18" t="s">
        <v>72</v>
      </c>
      <c r="C15" s="136" t="s">
        <v>88</v>
      </c>
      <c r="D15" s="136"/>
      <c r="E15" s="136"/>
      <c r="F15" s="136"/>
      <c r="G15" s="136"/>
      <c r="H15" s="137"/>
      <c r="I15" s="24">
        <v>14114</v>
      </c>
      <c r="J15" s="24">
        <v>2756</v>
      </c>
      <c r="K15" s="24">
        <v>555</v>
      </c>
      <c r="L15" s="32">
        <f t="shared" ref="L15:L18" si="6">M15-K15</f>
        <v>16315</v>
      </c>
      <c r="M15" s="26">
        <f t="shared" ref="M15:M16" si="7">I15+J15</f>
        <v>16870</v>
      </c>
      <c r="N15" s="24">
        <v>30</v>
      </c>
      <c r="O15" s="26">
        <f t="shared" si="0"/>
        <v>5.4054054054054053</v>
      </c>
      <c r="P15" s="24">
        <v>21</v>
      </c>
      <c r="Q15" s="26">
        <f t="shared" si="1"/>
        <v>3.7837837837837842</v>
      </c>
      <c r="R15" s="24">
        <v>64</v>
      </c>
      <c r="S15" s="26">
        <f t="shared" si="2"/>
        <v>11.531531531531531</v>
      </c>
      <c r="T15" s="24">
        <v>440</v>
      </c>
      <c r="U15" s="26">
        <f t="shared" si="3"/>
        <v>79.27927927927928</v>
      </c>
      <c r="V15" s="24">
        <v>1464.76216</v>
      </c>
      <c r="W15" s="26">
        <f t="shared" ref="W15:W16" si="8">K15/J15*100</f>
        <v>20.137880986937589</v>
      </c>
      <c r="X15" s="26">
        <f t="shared" si="4"/>
        <v>10729.684684684686</v>
      </c>
      <c r="Y15" s="24">
        <v>11074</v>
      </c>
      <c r="Z15" s="27">
        <f t="shared" si="5"/>
        <v>67.876187557462458</v>
      </c>
      <c r="AA15" s="24">
        <v>1561</v>
      </c>
      <c r="AB15" s="28">
        <f t="shared" ref="AB15:AB18" si="9">AA15/K15</f>
        <v>2.8126126126126128</v>
      </c>
    </row>
    <row r="16" spans="2:29" s="47" customFormat="1" ht="23.1" customHeight="1" x14ac:dyDescent="0.25">
      <c r="B16" s="18" t="s">
        <v>61</v>
      </c>
      <c r="C16" s="136" t="s">
        <v>57</v>
      </c>
      <c r="D16" s="136"/>
      <c r="E16" s="136"/>
      <c r="F16" s="136"/>
      <c r="G16" s="136"/>
      <c r="H16" s="18"/>
      <c r="I16" s="24">
        <v>1674</v>
      </c>
      <c r="J16" s="24">
        <v>168</v>
      </c>
      <c r="K16" s="24">
        <v>161</v>
      </c>
      <c r="L16" s="32">
        <f t="shared" si="6"/>
        <v>1681</v>
      </c>
      <c r="M16" s="26">
        <f t="shared" si="7"/>
        <v>1842</v>
      </c>
      <c r="N16" s="24">
        <v>1</v>
      </c>
      <c r="O16" s="26">
        <f t="shared" si="0"/>
        <v>0.6211180124223602</v>
      </c>
      <c r="P16" s="24">
        <v>1</v>
      </c>
      <c r="Q16" s="26">
        <f t="shared" si="1"/>
        <v>0.6211180124223602</v>
      </c>
      <c r="R16" s="24">
        <v>3</v>
      </c>
      <c r="S16" s="26">
        <f t="shared" si="2"/>
        <v>1.8633540372670807</v>
      </c>
      <c r="T16" s="24">
        <v>156</v>
      </c>
      <c r="U16" s="26">
        <f t="shared" si="3"/>
        <v>96.894409937888199</v>
      </c>
      <c r="V16" s="47">
        <v>1834</v>
      </c>
      <c r="W16" s="26">
        <f t="shared" si="8"/>
        <v>95.833333333333343</v>
      </c>
      <c r="X16" s="26">
        <f t="shared" si="4"/>
        <v>3810.9627329192549</v>
      </c>
      <c r="Y16" s="24">
        <v>1146</v>
      </c>
      <c r="Z16" s="27">
        <f t="shared" si="5"/>
        <v>68.173706127305181</v>
      </c>
      <c r="AA16" s="24">
        <v>18</v>
      </c>
      <c r="AB16" s="28">
        <f t="shared" si="9"/>
        <v>0.11180124223602485</v>
      </c>
    </row>
    <row r="17" spans="2:28" s="46" customFormat="1" ht="23.1" customHeight="1" x14ac:dyDescent="0.25">
      <c r="B17" s="42" t="s">
        <v>73</v>
      </c>
      <c r="C17" s="131" t="s">
        <v>64</v>
      </c>
      <c r="D17" s="131"/>
      <c r="E17" s="131"/>
      <c r="F17" s="131"/>
      <c r="G17" s="131"/>
      <c r="H17" s="132"/>
      <c r="I17" s="21">
        <v>2627</v>
      </c>
      <c r="J17" s="21">
        <v>717</v>
      </c>
      <c r="K17" s="21">
        <v>174</v>
      </c>
      <c r="L17" s="20">
        <f t="shared" si="6"/>
        <v>3170</v>
      </c>
      <c r="M17" s="20">
        <f t="shared" ref="M17:M18" si="10">I17+J17</f>
        <v>3344</v>
      </c>
      <c r="N17" s="21">
        <v>76</v>
      </c>
      <c r="O17" s="20">
        <f t="shared" si="0"/>
        <v>43.678160919540232</v>
      </c>
      <c r="P17" s="21">
        <v>1</v>
      </c>
      <c r="Q17" s="20">
        <f t="shared" si="1"/>
        <v>0.57471264367816088</v>
      </c>
      <c r="R17" s="21">
        <v>22</v>
      </c>
      <c r="S17" s="20">
        <f t="shared" si="2"/>
        <v>12.643678160919542</v>
      </c>
      <c r="T17" s="21">
        <v>75</v>
      </c>
      <c r="U17" s="20">
        <f t="shared" si="3"/>
        <v>43.103448275862064</v>
      </c>
      <c r="V17" s="21">
        <v>720.82659999999998</v>
      </c>
      <c r="W17" s="20">
        <f>K17/J17*100</f>
        <v>24.267782426778243</v>
      </c>
      <c r="X17" s="20">
        <f t="shared" si="4"/>
        <v>6649.71264367816</v>
      </c>
      <c r="Y17" s="21">
        <v>1512</v>
      </c>
      <c r="Z17" s="22">
        <f t="shared" si="5"/>
        <v>47.697160883280759</v>
      </c>
      <c r="AA17" s="21">
        <v>1</v>
      </c>
      <c r="AB17" s="23">
        <f t="shared" si="9"/>
        <v>5.7471264367816091E-3</v>
      </c>
    </row>
    <row r="18" spans="2:28" s="46" customFormat="1" ht="23.1" customHeight="1" x14ac:dyDescent="0.25">
      <c r="B18" s="17" t="s">
        <v>65</v>
      </c>
      <c r="C18" s="130" t="s">
        <v>66</v>
      </c>
      <c r="D18" s="130"/>
      <c r="E18" s="130"/>
      <c r="F18" s="130"/>
      <c r="G18" s="130"/>
      <c r="H18" s="17"/>
      <c r="I18" s="29">
        <f>I14+I17</f>
        <v>18415</v>
      </c>
      <c r="J18" s="29">
        <f t="shared" ref="J18:K18" si="11">J14+J17</f>
        <v>3641</v>
      </c>
      <c r="K18" s="29">
        <f t="shared" si="11"/>
        <v>890</v>
      </c>
      <c r="L18" s="29">
        <f t="shared" si="6"/>
        <v>21166</v>
      </c>
      <c r="M18" s="29">
        <f t="shared" si="10"/>
        <v>22056</v>
      </c>
      <c r="N18" s="29">
        <f>N14+N17</f>
        <v>107</v>
      </c>
      <c r="O18" s="29">
        <f t="shared" si="0"/>
        <v>12.022471910112358</v>
      </c>
      <c r="P18" s="29">
        <f>P14+P17</f>
        <v>23</v>
      </c>
      <c r="Q18" s="29">
        <f t="shared" si="1"/>
        <v>2.584269662921348</v>
      </c>
      <c r="R18" s="29">
        <f>R14+R17</f>
        <v>89</v>
      </c>
      <c r="S18" s="29">
        <f t="shared" si="2"/>
        <v>10</v>
      </c>
      <c r="T18" s="29">
        <f>T14+T17</f>
        <v>671</v>
      </c>
      <c r="U18" s="29">
        <f t="shared" si="3"/>
        <v>75.393258426966298</v>
      </c>
      <c r="V18" s="43"/>
      <c r="W18" s="29">
        <f t="shared" ref="W18" si="12">K18/J18*100</f>
        <v>24.443834111507829</v>
      </c>
      <c r="X18" s="29">
        <f t="shared" si="4"/>
        <v>8680.4382022471909</v>
      </c>
      <c r="Y18" s="29">
        <f>Y14+Y17</f>
        <v>13732</v>
      </c>
      <c r="Z18" s="30">
        <f t="shared" si="5"/>
        <v>64.877633941226492</v>
      </c>
      <c r="AA18" s="29">
        <f>AA14+AA17</f>
        <v>1580</v>
      </c>
      <c r="AB18" s="31">
        <f t="shared" si="9"/>
        <v>1.7752808988764044</v>
      </c>
    </row>
    <row r="19" spans="2:28" x14ac:dyDescent="0.25">
      <c r="B19" s="4"/>
      <c r="C19" s="5"/>
      <c r="D19" s="5"/>
      <c r="E19" s="5"/>
      <c r="F19" s="5"/>
      <c r="G19" s="5"/>
    </row>
    <row r="20" spans="2:28" x14ac:dyDescent="0.25">
      <c r="B20" t="s">
        <v>40</v>
      </c>
    </row>
    <row r="23" spans="2:28" ht="15" customHeight="1" x14ac:dyDescent="0.25">
      <c r="B23" s="140" t="s">
        <v>25</v>
      </c>
      <c r="C23" s="141"/>
      <c r="D23" s="141"/>
      <c r="E23" s="141"/>
      <c r="F23" s="141"/>
    </row>
    <row r="24" spans="2:28" x14ac:dyDescent="0.25">
      <c r="B24" s="140"/>
      <c r="C24" s="141"/>
      <c r="D24" s="141"/>
      <c r="E24" s="141"/>
      <c r="F24" s="141"/>
    </row>
    <row r="25" spans="2:28" x14ac:dyDescent="0.25">
      <c r="B25" s="140"/>
      <c r="C25" s="141"/>
      <c r="D25" s="141"/>
      <c r="E25" s="141"/>
      <c r="F25" s="141"/>
    </row>
    <row r="26" spans="2:28" x14ac:dyDescent="0.25">
      <c r="B26" s="71" t="s">
        <v>26</v>
      </c>
      <c r="C26" s="71" t="s">
        <v>27</v>
      </c>
      <c r="D26" s="71" t="s">
        <v>38</v>
      </c>
      <c r="E26" s="138" t="s">
        <v>86</v>
      </c>
      <c r="F26" s="71" t="s">
        <v>87</v>
      </c>
    </row>
    <row r="27" spans="2:28" x14ac:dyDescent="0.25">
      <c r="B27" s="71"/>
      <c r="C27" s="71"/>
      <c r="D27" s="71"/>
      <c r="E27" s="92"/>
      <c r="F27" s="71"/>
    </row>
    <row r="28" spans="2:28" x14ac:dyDescent="0.25">
      <c r="B28" s="71"/>
      <c r="C28" s="71"/>
      <c r="D28" s="71"/>
      <c r="E28" s="92"/>
      <c r="F28" s="71"/>
    </row>
    <row r="29" spans="2:28" x14ac:dyDescent="0.25">
      <c r="B29" s="71"/>
      <c r="C29" s="71"/>
      <c r="D29" s="71"/>
      <c r="E29" s="92"/>
      <c r="F29" s="71"/>
    </row>
    <row r="30" spans="2:28" x14ac:dyDescent="0.25">
      <c r="B30" s="71"/>
      <c r="C30" s="71"/>
      <c r="D30" s="71"/>
      <c r="E30" s="139"/>
      <c r="F30" s="71"/>
    </row>
    <row r="31" spans="2:28" x14ac:dyDescent="0.25">
      <c r="B31" s="11">
        <v>1</v>
      </c>
      <c r="C31" s="11">
        <v>2</v>
      </c>
      <c r="D31" s="11">
        <v>3</v>
      </c>
      <c r="E31" s="11">
        <v>4</v>
      </c>
      <c r="F31" s="11">
        <v>5</v>
      </c>
    </row>
    <row r="32" spans="2:28" x14ac:dyDescent="0.25">
      <c r="B32" s="33">
        <v>6</v>
      </c>
      <c r="C32" s="25">
        <f>J18/B32</f>
        <v>606.83333333333337</v>
      </c>
      <c r="D32" s="25">
        <f>K18/B32</f>
        <v>148.33333333333334</v>
      </c>
      <c r="E32" s="25">
        <f>M18/B32</f>
        <v>3676</v>
      </c>
      <c r="F32" s="25">
        <f>L18/B32</f>
        <v>3527.6666666666665</v>
      </c>
    </row>
    <row r="34" spans="2:32" x14ac:dyDescent="0.25">
      <c r="B34" t="s">
        <v>41</v>
      </c>
    </row>
    <row r="39" spans="2:32" x14ac:dyDescent="0.25">
      <c r="B39" s="60" t="s">
        <v>91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</row>
    <row r="42" spans="2:32" x14ac:dyDescent="0.25">
      <c r="B42" s="67" t="s">
        <v>89</v>
      </c>
      <c r="C42" s="77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9"/>
    </row>
    <row r="43" spans="2:32" x14ac:dyDescent="0.25">
      <c r="B43" s="67"/>
      <c r="C43" s="80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2"/>
    </row>
    <row r="44" spans="2:32" x14ac:dyDescent="0.25">
      <c r="B44" s="83"/>
      <c r="C44" s="86" t="s">
        <v>32</v>
      </c>
      <c r="D44" s="87"/>
      <c r="E44" s="87"/>
      <c r="F44" s="92" t="s">
        <v>15</v>
      </c>
      <c r="G44" s="92" t="s">
        <v>13</v>
      </c>
      <c r="H44" s="94" t="s">
        <v>10</v>
      </c>
      <c r="I44" s="95"/>
      <c r="J44" s="95"/>
      <c r="K44" s="95"/>
      <c r="L44" s="95"/>
      <c r="M44" s="95"/>
      <c r="N44" s="95"/>
      <c r="O44" s="95"/>
      <c r="P44" s="96"/>
      <c r="Q44" s="92" t="s">
        <v>50</v>
      </c>
      <c r="R44" s="92" t="s">
        <v>14</v>
      </c>
    </row>
    <row r="45" spans="2:32" x14ac:dyDescent="0.25">
      <c r="B45" s="84"/>
      <c r="C45" s="88"/>
      <c r="D45" s="89"/>
      <c r="E45" s="89"/>
      <c r="F45" s="92"/>
      <c r="G45" s="92"/>
      <c r="H45" s="92" t="s">
        <v>34</v>
      </c>
      <c r="I45" s="98" t="s">
        <v>90</v>
      </c>
      <c r="J45" s="99"/>
      <c r="K45" s="98" t="s">
        <v>29</v>
      </c>
      <c r="L45" s="99"/>
      <c r="M45" s="98" t="s">
        <v>30</v>
      </c>
      <c r="N45" s="99"/>
      <c r="O45" s="98" t="s">
        <v>28</v>
      </c>
      <c r="P45" s="99"/>
      <c r="Q45" s="92"/>
      <c r="R45" s="92"/>
    </row>
    <row r="46" spans="2:32" x14ac:dyDescent="0.25">
      <c r="B46" s="84"/>
      <c r="C46" s="88"/>
      <c r="D46" s="89"/>
      <c r="E46" s="89"/>
      <c r="F46" s="92"/>
      <c r="G46" s="92"/>
      <c r="H46" s="92"/>
      <c r="I46" s="100"/>
      <c r="J46" s="101"/>
      <c r="K46" s="100"/>
      <c r="L46" s="101"/>
      <c r="M46" s="100"/>
      <c r="N46" s="101"/>
      <c r="O46" s="100"/>
      <c r="P46" s="101"/>
      <c r="Q46" s="92"/>
      <c r="R46" s="92"/>
    </row>
    <row r="47" spans="2:32" x14ac:dyDescent="0.25">
      <c r="B47" s="84"/>
      <c r="C47" s="88"/>
      <c r="D47" s="89"/>
      <c r="E47" s="89"/>
      <c r="F47" s="92"/>
      <c r="G47" s="92"/>
      <c r="H47" s="92"/>
      <c r="I47" s="102"/>
      <c r="J47" s="103"/>
      <c r="K47" s="102"/>
      <c r="L47" s="103"/>
      <c r="M47" s="102"/>
      <c r="N47" s="103"/>
      <c r="O47" s="102"/>
      <c r="P47" s="103"/>
      <c r="Q47" s="92"/>
      <c r="R47" s="92"/>
    </row>
    <row r="48" spans="2:32" x14ac:dyDescent="0.25">
      <c r="B48" s="84"/>
      <c r="C48" s="88"/>
      <c r="D48" s="89"/>
      <c r="E48" s="89"/>
      <c r="F48" s="93"/>
      <c r="G48" s="93"/>
      <c r="H48" s="92"/>
      <c r="I48" s="13" t="s">
        <v>48</v>
      </c>
      <c r="J48" s="13" t="s">
        <v>49</v>
      </c>
      <c r="K48" s="13" t="s">
        <v>48</v>
      </c>
      <c r="L48" s="13" t="s">
        <v>49</v>
      </c>
      <c r="M48" s="13" t="s">
        <v>48</v>
      </c>
      <c r="N48" s="13" t="s">
        <v>49</v>
      </c>
      <c r="O48" s="13" t="s">
        <v>8</v>
      </c>
      <c r="P48" s="13" t="s">
        <v>9</v>
      </c>
      <c r="Q48" s="97"/>
      <c r="R48" s="93"/>
    </row>
    <row r="49" spans="2:18" x14ac:dyDescent="0.25">
      <c r="B49" s="85"/>
      <c r="C49" s="90"/>
      <c r="D49" s="91"/>
      <c r="E49" s="91"/>
      <c r="F49" s="12">
        <v>1</v>
      </c>
      <c r="G49" s="12">
        <v>2</v>
      </c>
      <c r="H49" s="11">
        <v>3</v>
      </c>
      <c r="I49" s="8">
        <v>4</v>
      </c>
      <c r="J49" s="8">
        <v>5</v>
      </c>
      <c r="K49" s="8">
        <v>6</v>
      </c>
      <c r="L49" s="8">
        <v>7</v>
      </c>
      <c r="M49" s="8">
        <v>8</v>
      </c>
      <c r="N49" s="8">
        <v>9</v>
      </c>
      <c r="O49" s="8">
        <v>10</v>
      </c>
      <c r="P49" s="8">
        <v>11</v>
      </c>
      <c r="Q49" s="11">
        <v>12</v>
      </c>
      <c r="R49" s="12">
        <v>13</v>
      </c>
    </row>
    <row r="50" spans="2:18" x14ac:dyDescent="0.25">
      <c r="B50" s="15" t="s">
        <v>71</v>
      </c>
      <c r="C50" s="104" t="s">
        <v>74</v>
      </c>
      <c r="D50" s="104"/>
      <c r="E50" s="104"/>
      <c r="F50" s="34">
        <v>1485</v>
      </c>
      <c r="G50" s="15">
        <v>296</v>
      </c>
      <c r="H50" s="15">
        <v>74</v>
      </c>
      <c r="I50" s="18">
        <v>41</v>
      </c>
      <c r="J50" s="34">
        <f t="shared" ref="J50:J56" si="13">I50/H50*100</f>
        <v>55.405405405405403</v>
      </c>
      <c r="K50" s="18">
        <v>4</v>
      </c>
      <c r="L50" s="34">
        <f t="shared" ref="L50:L56" si="14">K50/H50*100</f>
        <v>5.4054054054054053</v>
      </c>
      <c r="M50" s="18">
        <v>21</v>
      </c>
      <c r="N50" s="34">
        <f t="shared" ref="N50:N56" si="15">M50/H50*100</f>
        <v>28.378378378378379</v>
      </c>
      <c r="O50" s="18">
        <v>8</v>
      </c>
      <c r="P50" s="34">
        <f t="shared" ref="P50:P56" si="16">O50/H50*100</f>
        <v>10.810810810810811</v>
      </c>
      <c r="Q50" s="34">
        <f t="shared" ref="Q50:Q56" si="17">R50-H50</f>
        <v>1707</v>
      </c>
      <c r="R50" s="34">
        <f t="shared" ref="R50:R56" si="18">F50+G50</f>
        <v>1781</v>
      </c>
    </row>
    <row r="51" spans="2:18" x14ac:dyDescent="0.25">
      <c r="B51" s="15" t="s">
        <v>63</v>
      </c>
      <c r="C51" s="75" t="s">
        <v>75</v>
      </c>
      <c r="D51" s="76"/>
      <c r="E51" s="76"/>
      <c r="F51" s="34">
        <v>1050</v>
      </c>
      <c r="G51" s="15">
        <v>232</v>
      </c>
      <c r="H51" s="15">
        <v>45</v>
      </c>
      <c r="I51" s="18">
        <v>22</v>
      </c>
      <c r="J51" s="34">
        <f t="shared" si="13"/>
        <v>48.888888888888886</v>
      </c>
      <c r="K51" s="18">
        <v>9</v>
      </c>
      <c r="L51" s="34">
        <f t="shared" si="14"/>
        <v>20</v>
      </c>
      <c r="M51" s="18">
        <v>10</v>
      </c>
      <c r="N51" s="34">
        <f t="shared" si="15"/>
        <v>22.222222222222221</v>
      </c>
      <c r="O51" s="18">
        <v>4</v>
      </c>
      <c r="P51" s="34">
        <f t="shared" si="16"/>
        <v>8.8888888888888893</v>
      </c>
      <c r="Q51" s="34">
        <f t="shared" si="17"/>
        <v>1237</v>
      </c>
      <c r="R51" s="34">
        <f t="shared" si="18"/>
        <v>1282</v>
      </c>
    </row>
    <row r="52" spans="2:18" x14ac:dyDescent="0.25">
      <c r="B52" s="15" t="s">
        <v>65</v>
      </c>
      <c r="C52" s="75" t="s">
        <v>76</v>
      </c>
      <c r="D52" s="76"/>
      <c r="E52" s="76"/>
      <c r="F52" s="34">
        <v>798</v>
      </c>
      <c r="G52" s="15">
        <v>122</v>
      </c>
      <c r="H52" s="15">
        <v>38</v>
      </c>
      <c r="I52" s="18">
        <v>19</v>
      </c>
      <c r="J52" s="34">
        <f t="shared" si="13"/>
        <v>50</v>
      </c>
      <c r="K52" s="18">
        <v>2</v>
      </c>
      <c r="L52" s="34">
        <f t="shared" si="14"/>
        <v>5.2631578947368416</v>
      </c>
      <c r="M52" s="18">
        <v>11</v>
      </c>
      <c r="N52" s="34">
        <f t="shared" si="15"/>
        <v>28.947368421052634</v>
      </c>
      <c r="O52" s="18">
        <v>6</v>
      </c>
      <c r="P52" s="34">
        <f t="shared" si="16"/>
        <v>15.789473684210526</v>
      </c>
      <c r="Q52" s="34">
        <f t="shared" si="17"/>
        <v>882</v>
      </c>
      <c r="R52" s="34">
        <f t="shared" si="18"/>
        <v>920</v>
      </c>
    </row>
    <row r="53" spans="2:18" x14ac:dyDescent="0.25">
      <c r="B53" s="15" t="s">
        <v>77</v>
      </c>
      <c r="C53" s="75" t="s">
        <v>78</v>
      </c>
      <c r="D53" s="105"/>
      <c r="E53" s="105"/>
      <c r="F53" s="34">
        <v>1467</v>
      </c>
      <c r="G53" s="15">
        <v>366</v>
      </c>
      <c r="H53" s="15">
        <v>60</v>
      </c>
      <c r="I53" s="18">
        <v>20</v>
      </c>
      <c r="J53" s="34">
        <f t="shared" si="13"/>
        <v>33.333333333333329</v>
      </c>
      <c r="K53" s="18">
        <v>8</v>
      </c>
      <c r="L53" s="34">
        <f t="shared" si="14"/>
        <v>13.333333333333334</v>
      </c>
      <c r="M53" s="18">
        <v>15</v>
      </c>
      <c r="N53" s="34">
        <f t="shared" si="15"/>
        <v>25</v>
      </c>
      <c r="O53" s="18">
        <v>17</v>
      </c>
      <c r="P53" s="34">
        <f t="shared" si="16"/>
        <v>28.333333333333332</v>
      </c>
      <c r="Q53" s="34">
        <f t="shared" si="17"/>
        <v>1773</v>
      </c>
      <c r="R53" s="34">
        <f t="shared" si="18"/>
        <v>1833</v>
      </c>
    </row>
    <row r="54" spans="2:18" x14ac:dyDescent="0.25">
      <c r="B54" s="15" t="s">
        <v>79</v>
      </c>
      <c r="C54" s="75" t="s">
        <v>80</v>
      </c>
      <c r="D54" s="76"/>
      <c r="E54" s="76"/>
      <c r="F54" s="34">
        <v>9232</v>
      </c>
      <c r="G54" s="15">
        <v>2123</v>
      </c>
      <c r="H54" s="15">
        <v>402</v>
      </c>
      <c r="I54" s="18">
        <v>239</v>
      </c>
      <c r="J54" s="34">
        <f t="shared" si="13"/>
        <v>59.452736318407965</v>
      </c>
      <c r="K54" s="18">
        <v>26</v>
      </c>
      <c r="L54" s="34">
        <f t="shared" si="14"/>
        <v>6.467661691542288</v>
      </c>
      <c r="M54" s="18">
        <v>93</v>
      </c>
      <c r="N54" s="34">
        <f t="shared" si="15"/>
        <v>23.134328358208954</v>
      </c>
      <c r="O54" s="18">
        <v>44</v>
      </c>
      <c r="P54" s="34">
        <f t="shared" si="16"/>
        <v>10.945273631840797</v>
      </c>
      <c r="Q54" s="34">
        <f t="shared" si="17"/>
        <v>10953</v>
      </c>
      <c r="R54" s="34">
        <f t="shared" si="18"/>
        <v>11355</v>
      </c>
    </row>
    <row r="55" spans="2:18" x14ac:dyDescent="0.25">
      <c r="B55" s="15" t="s">
        <v>81</v>
      </c>
      <c r="C55" s="75" t="s">
        <v>82</v>
      </c>
      <c r="D55" s="76"/>
      <c r="E55" s="76"/>
      <c r="F55" s="34">
        <v>2624</v>
      </c>
      <c r="G55" s="15">
        <v>387</v>
      </c>
      <c r="H55" s="15">
        <v>110</v>
      </c>
      <c r="I55" s="18">
        <v>57</v>
      </c>
      <c r="J55" s="34">
        <f t="shared" si="13"/>
        <v>51.81818181818182</v>
      </c>
      <c r="K55" s="18">
        <v>15</v>
      </c>
      <c r="L55" s="34">
        <f t="shared" si="14"/>
        <v>13.636363636363635</v>
      </c>
      <c r="M55" s="18">
        <v>25</v>
      </c>
      <c r="N55" s="34">
        <f t="shared" si="15"/>
        <v>22.727272727272727</v>
      </c>
      <c r="O55" s="18">
        <v>13</v>
      </c>
      <c r="P55" s="34">
        <f t="shared" si="16"/>
        <v>11.818181818181818</v>
      </c>
      <c r="Q55" s="34">
        <f t="shared" si="17"/>
        <v>2901</v>
      </c>
      <c r="R55" s="34">
        <f t="shared" si="18"/>
        <v>3011</v>
      </c>
    </row>
    <row r="56" spans="2:18" x14ac:dyDescent="0.25">
      <c r="B56" s="19" t="s">
        <v>83</v>
      </c>
      <c r="C56" s="73" t="s">
        <v>84</v>
      </c>
      <c r="D56" s="74"/>
      <c r="E56" s="74"/>
      <c r="F56" s="35">
        <f>SUM(F50:F55)</f>
        <v>16656</v>
      </c>
      <c r="G56" s="35">
        <f>G50+G51+G52+G53+G54+G55</f>
        <v>3526</v>
      </c>
      <c r="H56" s="35">
        <f>H50+H51+H52+H53+H54+H55</f>
        <v>729</v>
      </c>
      <c r="I56" s="35">
        <f>I50+I51+I52+I53+I54+I55</f>
        <v>398</v>
      </c>
      <c r="J56" s="35">
        <f t="shared" si="13"/>
        <v>54.59533607681756</v>
      </c>
      <c r="K56" s="35">
        <f>K50+K51+K52+K53+K54+K55</f>
        <v>64</v>
      </c>
      <c r="L56" s="35">
        <f t="shared" si="14"/>
        <v>8.7791495198902592</v>
      </c>
      <c r="M56" s="35">
        <f>M50+M51+M52+M53+M54+M55</f>
        <v>175</v>
      </c>
      <c r="N56" s="35">
        <f t="shared" si="15"/>
        <v>24.005486968449933</v>
      </c>
      <c r="O56" s="35">
        <f>O50+O51+O52+O53+O54+O55</f>
        <v>92</v>
      </c>
      <c r="P56" s="35">
        <f t="shared" si="16"/>
        <v>12.620027434842248</v>
      </c>
      <c r="Q56" s="35">
        <f t="shared" si="17"/>
        <v>19453</v>
      </c>
      <c r="R56" s="35">
        <f t="shared" si="18"/>
        <v>20182</v>
      </c>
    </row>
    <row r="58" spans="2:18" x14ac:dyDescent="0.25">
      <c r="B58" s="51" t="s">
        <v>93</v>
      </c>
    </row>
    <row r="59" spans="2:18" x14ac:dyDescent="0.25">
      <c r="D59" t="s">
        <v>92</v>
      </c>
    </row>
    <row r="65" spans="2:33" x14ac:dyDescent="0.25">
      <c r="B65" s="60" t="s">
        <v>91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</row>
    <row r="68" spans="2:33" x14ac:dyDescent="0.25">
      <c r="B68" s="67" t="s">
        <v>35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9"/>
      <c r="O68" s="69"/>
      <c r="P68" s="69"/>
      <c r="Q68" s="69"/>
      <c r="R68" s="69"/>
      <c r="S68" s="69"/>
    </row>
    <row r="69" spans="2:33" x14ac:dyDescent="0.2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9"/>
      <c r="O69" s="69"/>
      <c r="P69" s="69"/>
      <c r="Q69" s="69"/>
      <c r="R69" s="69"/>
      <c r="S69" s="69"/>
    </row>
    <row r="70" spans="2:33" x14ac:dyDescent="0.25">
      <c r="B70" s="70" t="s">
        <v>19</v>
      </c>
      <c r="C70" s="68"/>
      <c r="D70" s="68"/>
      <c r="E70" s="68"/>
      <c r="F70" s="68"/>
      <c r="G70" s="71" t="s">
        <v>36</v>
      </c>
      <c r="H70" s="71"/>
      <c r="I70" s="71"/>
      <c r="J70" s="71"/>
      <c r="K70" s="71"/>
      <c r="L70" s="71"/>
      <c r="M70" s="71"/>
      <c r="N70" s="72" t="s">
        <v>37</v>
      </c>
      <c r="O70" s="72"/>
      <c r="P70" s="72"/>
      <c r="Q70" s="72"/>
      <c r="R70" s="72"/>
      <c r="S70" s="72"/>
    </row>
    <row r="71" spans="2:33" x14ac:dyDescent="0.25">
      <c r="B71" s="68"/>
      <c r="C71" s="68"/>
      <c r="D71" s="68"/>
      <c r="E71" s="68"/>
      <c r="F71" s="68"/>
      <c r="G71" s="52" t="s">
        <v>33</v>
      </c>
      <c r="H71" s="52" t="s">
        <v>51</v>
      </c>
      <c r="I71" s="52" t="s">
        <v>52</v>
      </c>
      <c r="J71" s="52" t="s">
        <v>53</v>
      </c>
      <c r="K71" s="52" t="s">
        <v>54</v>
      </c>
      <c r="L71" s="52" t="s">
        <v>55</v>
      </c>
      <c r="M71" s="55" t="s">
        <v>56</v>
      </c>
      <c r="N71" s="55" t="s">
        <v>4</v>
      </c>
      <c r="O71" s="55" t="s">
        <v>20</v>
      </c>
      <c r="P71" s="55" t="s">
        <v>21</v>
      </c>
      <c r="Q71" s="55" t="s">
        <v>22</v>
      </c>
      <c r="R71" s="55" t="s">
        <v>23</v>
      </c>
      <c r="S71" s="55" t="s">
        <v>24</v>
      </c>
    </row>
    <row r="72" spans="2:33" x14ac:dyDescent="0.25">
      <c r="B72" s="68"/>
      <c r="C72" s="68"/>
      <c r="D72" s="68"/>
      <c r="E72" s="68"/>
      <c r="F72" s="68"/>
      <c r="G72" s="53"/>
      <c r="H72" s="53"/>
      <c r="I72" s="53"/>
      <c r="J72" s="53"/>
      <c r="K72" s="53"/>
      <c r="L72" s="53"/>
      <c r="M72" s="56"/>
      <c r="N72" s="56"/>
      <c r="O72" s="56"/>
      <c r="P72" s="56"/>
      <c r="Q72" s="56"/>
      <c r="R72" s="56"/>
      <c r="S72" s="56"/>
    </row>
    <row r="73" spans="2:33" x14ac:dyDescent="0.25">
      <c r="B73" s="68"/>
      <c r="C73" s="68"/>
      <c r="D73" s="68"/>
      <c r="E73" s="68"/>
      <c r="F73" s="68"/>
      <c r="G73" s="53"/>
      <c r="H73" s="53"/>
      <c r="I73" s="53"/>
      <c r="J73" s="53"/>
      <c r="K73" s="53"/>
      <c r="L73" s="53"/>
      <c r="M73" s="56"/>
      <c r="N73" s="56"/>
      <c r="O73" s="56"/>
      <c r="P73" s="56"/>
      <c r="Q73" s="56"/>
      <c r="R73" s="56"/>
      <c r="S73" s="56"/>
    </row>
    <row r="74" spans="2:33" x14ac:dyDescent="0.25">
      <c r="B74" s="68"/>
      <c r="C74" s="68"/>
      <c r="D74" s="68"/>
      <c r="E74" s="68"/>
      <c r="F74" s="68"/>
      <c r="G74" s="54"/>
      <c r="H74" s="54"/>
      <c r="I74" s="54"/>
      <c r="J74" s="54"/>
      <c r="K74" s="54"/>
      <c r="L74" s="54"/>
      <c r="M74" s="56"/>
      <c r="N74" s="56"/>
      <c r="O74" s="56"/>
      <c r="P74" s="56"/>
      <c r="Q74" s="56"/>
      <c r="R74" s="56"/>
      <c r="S74" s="56"/>
    </row>
    <row r="75" spans="2:33" x14ac:dyDescent="0.25">
      <c r="B75" s="68"/>
      <c r="C75" s="68"/>
      <c r="D75" s="68"/>
      <c r="E75" s="68"/>
      <c r="F75" s="68"/>
      <c r="G75" s="16">
        <v>1</v>
      </c>
      <c r="H75" s="8">
        <v>2</v>
      </c>
      <c r="I75" s="8">
        <v>3</v>
      </c>
      <c r="J75" s="9">
        <v>4</v>
      </c>
      <c r="K75" s="9">
        <v>5</v>
      </c>
      <c r="L75" s="9">
        <v>6</v>
      </c>
      <c r="M75" s="8">
        <v>7</v>
      </c>
      <c r="N75" s="8">
        <v>8</v>
      </c>
      <c r="O75" s="8">
        <v>9</v>
      </c>
      <c r="P75" s="9">
        <v>10</v>
      </c>
      <c r="Q75" s="9">
        <v>11</v>
      </c>
      <c r="R75" s="9">
        <v>12</v>
      </c>
      <c r="S75" s="8">
        <v>13</v>
      </c>
    </row>
    <row r="76" spans="2:33" x14ac:dyDescent="0.25">
      <c r="B76" s="6" t="s">
        <v>0</v>
      </c>
      <c r="C76" s="66" t="s">
        <v>70</v>
      </c>
      <c r="D76" s="66"/>
      <c r="E76" s="66"/>
      <c r="F76" s="66"/>
      <c r="G76" s="39">
        <f>'Statistika 2022'!L14</f>
        <v>17996</v>
      </c>
      <c r="H76" s="36">
        <f t="shared" ref="H76:M76" si="19">H77+H78</f>
        <v>1138</v>
      </c>
      <c r="I76" s="36">
        <f t="shared" si="19"/>
        <v>1733</v>
      </c>
      <c r="J76" s="36">
        <f t="shared" si="19"/>
        <v>2905</v>
      </c>
      <c r="K76" s="36">
        <f t="shared" si="19"/>
        <v>2712</v>
      </c>
      <c r="L76" s="36">
        <f t="shared" si="19"/>
        <v>6776</v>
      </c>
      <c r="M76" s="36">
        <f t="shared" si="19"/>
        <v>2732</v>
      </c>
      <c r="N76" s="40">
        <f>H76/G76*100</f>
        <v>6.3236274727717268</v>
      </c>
      <c r="O76" s="40">
        <f>I76/G76*100</f>
        <v>9.6299177595021117</v>
      </c>
      <c r="P76" s="40">
        <f>J76/G76*100</f>
        <v>16.14247610580129</v>
      </c>
      <c r="Q76" s="40">
        <f>K76/G76*100</f>
        <v>15.070015559013115</v>
      </c>
      <c r="R76" s="40">
        <f>L76/G76*100</f>
        <v>37.65281173594132</v>
      </c>
      <c r="S76" s="40">
        <f>M76/G76*100</f>
        <v>15.181151366970438</v>
      </c>
    </row>
    <row r="77" spans="2:33" x14ac:dyDescent="0.25">
      <c r="B77" s="10" t="s">
        <v>1</v>
      </c>
      <c r="C77" s="57" t="s">
        <v>88</v>
      </c>
      <c r="D77" s="58"/>
      <c r="E77" s="58"/>
      <c r="F77" s="59"/>
      <c r="G77" s="38">
        <f>'Statistika 2022'!L15</f>
        <v>16315</v>
      </c>
      <c r="H77" s="44">
        <v>1054</v>
      </c>
      <c r="I77" s="44">
        <v>1651</v>
      </c>
      <c r="J77" s="44">
        <v>2536</v>
      </c>
      <c r="K77" s="44">
        <v>2549</v>
      </c>
      <c r="L77" s="44">
        <v>6228</v>
      </c>
      <c r="M77" s="44">
        <v>2297</v>
      </c>
      <c r="N77" s="41">
        <f>H77/G77*100</f>
        <v>6.4603125957707634</v>
      </c>
      <c r="O77" s="41">
        <f>I77/G77*100</f>
        <v>10.119521912350598</v>
      </c>
      <c r="P77" s="41">
        <f>J77/G77*100</f>
        <v>15.543977934416182</v>
      </c>
      <c r="Q77" s="41">
        <f>K77/G77*100</f>
        <v>15.623659209316578</v>
      </c>
      <c r="R77" s="41">
        <f>L77/G77*100</f>
        <v>38.173460006129325</v>
      </c>
      <c r="S77" s="41">
        <f>M77/G77*100</f>
        <v>14.079068342016548</v>
      </c>
    </row>
    <row r="78" spans="2:33" x14ac:dyDescent="0.25">
      <c r="B78" s="10" t="s">
        <v>61</v>
      </c>
      <c r="C78" s="57" t="s">
        <v>62</v>
      </c>
      <c r="D78" s="58"/>
      <c r="E78" s="58"/>
      <c r="F78" s="59"/>
      <c r="G78" s="38">
        <f>'Statistika 2022'!L16</f>
        <v>1681</v>
      </c>
      <c r="H78" s="44">
        <v>84</v>
      </c>
      <c r="I78" s="44">
        <v>82</v>
      </c>
      <c r="J78" s="44">
        <v>369</v>
      </c>
      <c r="K78" s="44">
        <v>163</v>
      </c>
      <c r="L78" s="44">
        <v>548</v>
      </c>
      <c r="M78" s="44">
        <v>435</v>
      </c>
      <c r="N78" s="41">
        <f>H78/G78*100</f>
        <v>4.9970255800118979</v>
      </c>
      <c r="O78" s="41">
        <f>I78/G78*100</f>
        <v>4.8780487804878048</v>
      </c>
      <c r="P78" s="41">
        <f>J78/G78*100</f>
        <v>21.951219512195124</v>
      </c>
      <c r="Q78" s="41">
        <f>K78/G78*100</f>
        <v>9.6966091612135639</v>
      </c>
      <c r="R78" s="41">
        <f>L78/G78*100</f>
        <v>32.599643069601427</v>
      </c>
      <c r="S78" s="41">
        <f>M78/G78*100</f>
        <v>25.877453896490181</v>
      </c>
    </row>
    <row r="79" spans="2:33" x14ac:dyDescent="0.25">
      <c r="B79" s="37" t="s">
        <v>63</v>
      </c>
      <c r="C79" s="62" t="s">
        <v>67</v>
      </c>
      <c r="D79" s="63"/>
      <c r="E79" s="63"/>
      <c r="F79" s="64"/>
      <c r="G79" s="39">
        <f>'Statistika 2022'!L17</f>
        <v>3170</v>
      </c>
      <c r="H79" s="45">
        <v>269</v>
      </c>
      <c r="I79" s="45">
        <v>371</v>
      </c>
      <c r="J79" s="45">
        <v>1018</v>
      </c>
      <c r="K79" s="45">
        <v>720</v>
      </c>
      <c r="L79" s="45">
        <v>723</v>
      </c>
      <c r="M79" s="45">
        <v>69</v>
      </c>
      <c r="N79" s="36">
        <f>H79/G79*100</f>
        <v>8.485804416403786</v>
      </c>
      <c r="O79" s="36">
        <f>I79/G79*100</f>
        <v>11.703470031545741</v>
      </c>
      <c r="P79" s="36">
        <f>J79/G79*100</f>
        <v>32.113564668769719</v>
      </c>
      <c r="Q79" s="36">
        <f>K79/G79*100</f>
        <v>22.712933753943219</v>
      </c>
      <c r="R79" s="36">
        <f>L79/G79*100</f>
        <v>22.807570977917983</v>
      </c>
      <c r="S79" s="36">
        <f>M79/G79*100</f>
        <v>2.1766561514195581</v>
      </c>
    </row>
    <row r="80" spans="2:33" x14ac:dyDescent="0.25">
      <c r="B80" s="48" t="s">
        <v>65</v>
      </c>
      <c r="C80" s="65" t="s">
        <v>69</v>
      </c>
      <c r="D80" s="65"/>
      <c r="E80" s="65"/>
      <c r="F80" s="65"/>
      <c r="G80" s="29">
        <f t="shared" ref="G80:M80" si="20">G76+G79</f>
        <v>21166</v>
      </c>
      <c r="H80" s="29">
        <f t="shared" si="20"/>
        <v>1407</v>
      </c>
      <c r="I80" s="29">
        <f t="shared" si="20"/>
        <v>2104</v>
      </c>
      <c r="J80" s="29">
        <f t="shared" si="20"/>
        <v>3923</v>
      </c>
      <c r="K80" s="29">
        <f t="shared" si="20"/>
        <v>3432</v>
      </c>
      <c r="L80" s="29">
        <f t="shared" si="20"/>
        <v>7499</v>
      </c>
      <c r="M80" s="29">
        <f t="shared" si="20"/>
        <v>2801</v>
      </c>
      <c r="N80" s="35">
        <f>H80/G80*100</f>
        <v>6.6474534631011997</v>
      </c>
      <c r="O80" s="35">
        <f>I80/G80*100</f>
        <v>9.9404705660020785</v>
      </c>
      <c r="P80" s="35">
        <f>J80/G80*100</f>
        <v>18.534442029670224</v>
      </c>
      <c r="Q80" s="35">
        <f>K80/G80*100</f>
        <v>16.214683927052821</v>
      </c>
      <c r="R80" s="35">
        <f>L80/G80*100</f>
        <v>35.429462345270721</v>
      </c>
      <c r="S80" s="35">
        <f>M80/G80*100</f>
        <v>13.233487668902958</v>
      </c>
    </row>
    <row r="82" spans="2:2" x14ac:dyDescent="0.25">
      <c r="B82" t="s">
        <v>68</v>
      </c>
    </row>
  </sheetData>
  <mergeCells count="79">
    <mergeCell ref="B26:B30"/>
    <mergeCell ref="C26:C30"/>
    <mergeCell ref="D26:D30"/>
    <mergeCell ref="E26:E30"/>
    <mergeCell ref="B23:F25"/>
    <mergeCell ref="F26:F30"/>
    <mergeCell ref="L7:L12"/>
    <mergeCell ref="B6:B13"/>
    <mergeCell ref="C6:H13"/>
    <mergeCell ref="C18:G18"/>
    <mergeCell ref="I7:I12"/>
    <mergeCell ref="J7:J12"/>
    <mergeCell ref="C17:H17"/>
    <mergeCell ref="C14:H14"/>
    <mergeCell ref="C15:H15"/>
    <mergeCell ref="C16:G16"/>
    <mergeCell ref="I6:M6"/>
    <mergeCell ref="M7:M12"/>
    <mergeCell ref="K7:K12"/>
    <mergeCell ref="V7:V12"/>
    <mergeCell ref="Y7:Y12"/>
    <mergeCell ref="W7:W12"/>
    <mergeCell ref="B2:AB2"/>
    <mergeCell ref="N7:O11"/>
    <mergeCell ref="P7:Q11"/>
    <mergeCell ref="R7:S11"/>
    <mergeCell ref="T7:U11"/>
    <mergeCell ref="AA6:AB6"/>
    <mergeCell ref="AA7:AA12"/>
    <mergeCell ref="AB7:AB12"/>
    <mergeCell ref="B4:AB5"/>
    <mergeCell ref="Z7:Z12"/>
    <mergeCell ref="W6:Z6"/>
    <mergeCell ref="X7:X12"/>
    <mergeCell ref="N6:V6"/>
    <mergeCell ref="B39:AF39"/>
    <mergeCell ref="C52:E52"/>
    <mergeCell ref="C53:E53"/>
    <mergeCell ref="C54:E54"/>
    <mergeCell ref="C55:E55"/>
    <mergeCell ref="C56:E56"/>
    <mergeCell ref="C51:E51"/>
    <mergeCell ref="B42:R43"/>
    <mergeCell ref="B44:B49"/>
    <mergeCell ref="C44:E49"/>
    <mergeCell ref="F44:F48"/>
    <mergeCell ref="G44:G48"/>
    <mergeCell ref="H44:P44"/>
    <mergeCell ref="Q44:Q48"/>
    <mergeCell ref="R44:R48"/>
    <mergeCell ref="H45:H48"/>
    <mergeCell ref="I45:J47"/>
    <mergeCell ref="K45:L47"/>
    <mergeCell ref="M45:N47"/>
    <mergeCell ref="O45:P47"/>
    <mergeCell ref="C50:E50"/>
    <mergeCell ref="B65:AG65"/>
    <mergeCell ref="C79:F79"/>
    <mergeCell ref="C77:F77"/>
    <mergeCell ref="C80:F80"/>
    <mergeCell ref="Q71:Q74"/>
    <mergeCell ref="R71:R74"/>
    <mergeCell ref="S71:S74"/>
    <mergeCell ref="C76:F76"/>
    <mergeCell ref="O71:O74"/>
    <mergeCell ref="P71:P74"/>
    <mergeCell ref="B68:S69"/>
    <mergeCell ref="N71:N74"/>
    <mergeCell ref="B70:F75"/>
    <mergeCell ref="G70:M70"/>
    <mergeCell ref="N70:S70"/>
    <mergeCell ref="G71:G74"/>
    <mergeCell ref="L71:L74"/>
    <mergeCell ref="M71:M74"/>
    <mergeCell ref="J71:J74"/>
    <mergeCell ref="K71:K74"/>
    <mergeCell ref="C78:F78"/>
    <mergeCell ref="H71:H74"/>
    <mergeCell ref="I71:I74"/>
  </mergeCells>
  <pageMargins left="0.7" right="0.7" top="0.75" bottom="0.75" header="0.3" footer="0.3"/>
  <pageSetup paperSize="8" scale="82" orientation="landscape" horizontalDpi="4294967294" verticalDpi="4294967294" r:id="rId1"/>
  <ignoredErrors>
    <ignoredError sqref="U17 W17:X17 U14 W14:X14 U15:U16 W15:W16 X15:X16 U18 W18:X18" evalError="1" calculatedColumn="1"/>
    <ignoredError sqref="O18 O15:O16 O14 O17 S18 Q18 S15:S16 Q15:Q16 S14 Q14 Q17 S17 Z18 Z15:Z16 Z17 Z14 AB17 AB18 AB14 AB15:AB16" evalError="1" formula="1" calculatedColumn="1"/>
    <ignoredError sqref="R14 AA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AG79"/>
  <sheetViews>
    <sheetView tabSelected="1" zoomScaleNormal="100" workbookViewId="0">
      <selection activeCell="C79" sqref="C79"/>
    </sheetView>
  </sheetViews>
  <sheetFormatPr defaultRowHeight="15" x14ac:dyDescent="0.25"/>
  <cols>
    <col min="2" max="2" width="3.7109375" customWidth="1"/>
    <col min="3" max="5" width="8.28515625" customWidth="1"/>
    <col min="6" max="9" width="11.28515625" customWidth="1"/>
    <col min="10" max="10" width="5.7109375" customWidth="1"/>
    <col min="11" max="11" width="11.28515625" customWidth="1"/>
    <col min="12" max="12" width="5.7109375" customWidth="1"/>
    <col min="13" max="13" width="11.28515625" customWidth="1"/>
    <col min="14" max="14" width="5.7109375" customWidth="1"/>
    <col min="15" max="15" width="11.28515625" customWidth="1"/>
    <col min="16" max="16" width="5.7109375" customWidth="1"/>
    <col min="17" max="18" width="11.28515625" customWidth="1"/>
  </cols>
  <sheetData>
    <row r="2" spans="2:28" x14ac:dyDescent="0.25">
      <c r="B2" s="60" t="s">
        <v>94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</row>
    <row r="3" spans="2:28" x14ac:dyDescent="0.25">
      <c r="B3" s="2"/>
    </row>
    <row r="4" spans="2:28" ht="15" customHeight="1" x14ac:dyDescent="0.25">
      <c r="B4" s="118" t="s">
        <v>31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</row>
    <row r="5" spans="2:28" x14ac:dyDescent="0.25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</row>
    <row r="6" spans="2:28" ht="15" customHeight="1" x14ac:dyDescent="0.25">
      <c r="B6" s="106"/>
      <c r="C6" s="98" t="s">
        <v>18</v>
      </c>
      <c r="D6" s="125"/>
      <c r="E6" s="125"/>
      <c r="F6" s="125"/>
      <c r="G6" s="125"/>
      <c r="H6" s="113"/>
      <c r="I6" s="98" t="s">
        <v>39</v>
      </c>
      <c r="J6" s="125"/>
      <c r="K6" s="125"/>
      <c r="L6" s="125"/>
      <c r="M6" s="125"/>
      <c r="N6" s="119" t="s">
        <v>11</v>
      </c>
      <c r="O6" s="120"/>
      <c r="P6" s="120"/>
      <c r="Q6" s="122"/>
      <c r="R6" s="122"/>
      <c r="S6" s="122"/>
      <c r="T6" s="122"/>
      <c r="U6" s="122"/>
      <c r="V6" s="122"/>
      <c r="W6" s="119" t="s">
        <v>12</v>
      </c>
      <c r="X6" s="120"/>
      <c r="Y6" s="120"/>
      <c r="Z6" s="121"/>
      <c r="AA6" s="72" t="s">
        <v>58</v>
      </c>
      <c r="AB6" s="72"/>
    </row>
    <row r="7" spans="2:28" ht="15" customHeight="1" x14ac:dyDescent="0.25">
      <c r="B7" s="123"/>
      <c r="C7" s="114"/>
      <c r="D7" s="126"/>
      <c r="E7" s="126"/>
      <c r="F7" s="126"/>
      <c r="G7" s="126"/>
      <c r="H7" s="115"/>
      <c r="I7" s="72" t="s">
        <v>43</v>
      </c>
      <c r="J7" s="72" t="s">
        <v>44</v>
      </c>
      <c r="K7" s="106" t="s">
        <v>45</v>
      </c>
      <c r="L7" s="72" t="s">
        <v>46</v>
      </c>
      <c r="M7" s="72" t="s">
        <v>47</v>
      </c>
      <c r="N7" s="112" t="s">
        <v>4</v>
      </c>
      <c r="O7" s="113"/>
      <c r="P7" s="112" t="s">
        <v>5</v>
      </c>
      <c r="Q7" s="113"/>
      <c r="R7" s="112" t="s">
        <v>6</v>
      </c>
      <c r="S7" s="113"/>
      <c r="T7" s="112" t="s">
        <v>16</v>
      </c>
      <c r="U7" s="113"/>
      <c r="V7" s="106" t="s">
        <v>7</v>
      </c>
      <c r="W7" s="106" t="s">
        <v>2</v>
      </c>
      <c r="X7" s="106" t="s">
        <v>3</v>
      </c>
      <c r="Y7" s="106" t="s">
        <v>17</v>
      </c>
      <c r="Z7" s="106" t="s">
        <v>42</v>
      </c>
      <c r="AA7" s="106" t="s">
        <v>59</v>
      </c>
      <c r="AB7" s="106" t="s">
        <v>60</v>
      </c>
    </row>
    <row r="8" spans="2:28" x14ac:dyDescent="0.25">
      <c r="B8" s="123"/>
      <c r="C8" s="114"/>
      <c r="D8" s="126"/>
      <c r="E8" s="126"/>
      <c r="F8" s="126"/>
      <c r="G8" s="126"/>
      <c r="H8" s="115"/>
      <c r="I8" s="72"/>
      <c r="J8" s="72"/>
      <c r="K8" s="110"/>
      <c r="L8" s="72"/>
      <c r="M8" s="72"/>
      <c r="N8" s="114"/>
      <c r="O8" s="115"/>
      <c r="P8" s="114"/>
      <c r="Q8" s="115"/>
      <c r="R8" s="114"/>
      <c r="S8" s="115"/>
      <c r="T8" s="114"/>
      <c r="U8" s="115"/>
      <c r="V8" s="107"/>
      <c r="W8" s="110"/>
      <c r="X8" s="110"/>
      <c r="Y8" s="110"/>
      <c r="Z8" s="110"/>
      <c r="AA8" s="110"/>
      <c r="AB8" s="110"/>
    </row>
    <row r="9" spans="2:28" x14ac:dyDescent="0.25">
      <c r="B9" s="123"/>
      <c r="C9" s="114"/>
      <c r="D9" s="126"/>
      <c r="E9" s="126"/>
      <c r="F9" s="126"/>
      <c r="G9" s="126"/>
      <c r="H9" s="115"/>
      <c r="I9" s="72"/>
      <c r="J9" s="72"/>
      <c r="K9" s="108"/>
      <c r="L9" s="72"/>
      <c r="M9" s="72"/>
      <c r="N9" s="114"/>
      <c r="O9" s="115"/>
      <c r="P9" s="114"/>
      <c r="Q9" s="115"/>
      <c r="R9" s="114"/>
      <c r="S9" s="115"/>
      <c r="T9" s="114"/>
      <c r="U9" s="115"/>
      <c r="V9" s="108"/>
      <c r="W9" s="110"/>
      <c r="X9" s="110"/>
      <c r="Y9" s="110"/>
      <c r="Z9" s="110"/>
      <c r="AA9" s="110"/>
      <c r="AB9" s="110"/>
    </row>
    <row r="10" spans="2:28" x14ac:dyDescent="0.25">
      <c r="B10" s="123"/>
      <c r="C10" s="114"/>
      <c r="D10" s="126"/>
      <c r="E10" s="126"/>
      <c r="F10" s="126"/>
      <c r="G10" s="126"/>
      <c r="H10" s="115"/>
      <c r="I10" s="72"/>
      <c r="J10" s="72"/>
      <c r="K10" s="108"/>
      <c r="L10" s="72"/>
      <c r="M10" s="72"/>
      <c r="N10" s="114"/>
      <c r="O10" s="115"/>
      <c r="P10" s="114"/>
      <c r="Q10" s="115"/>
      <c r="R10" s="114"/>
      <c r="S10" s="115"/>
      <c r="T10" s="114"/>
      <c r="U10" s="115"/>
      <c r="V10" s="108"/>
      <c r="W10" s="110"/>
      <c r="X10" s="110"/>
      <c r="Y10" s="110"/>
      <c r="Z10" s="110"/>
      <c r="AA10" s="110"/>
      <c r="AB10" s="110"/>
    </row>
    <row r="11" spans="2:28" x14ac:dyDescent="0.25">
      <c r="B11" s="123"/>
      <c r="C11" s="114"/>
      <c r="D11" s="126"/>
      <c r="E11" s="126"/>
      <c r="F11" s="126"/>
      <c r="G11" s="126"/>
      <c r="H11" s="115"/>
      <c r="I11" s="72"/>
      <c r="J11" s="72"/>
      <c r="K11" s="108"/>
      <c r="L11" s="72"/>
      <c r="M11" s="72"/>
      <c r="N11" s="116"/>
      <c r="O11" s="117"/>
      <c r="P11" s="116"/>
      <c r="Q11" s="117"/>
      <c r="R11" s="116"/>
      <c r="S11" s="117"/>
      <c r="T11" s="116"/>
      <c r="U11" s="117"/>
      <c r="V11" s="108"/>
      <c r="W11" s="110"/>
      <c r="X11" s="110"/>
      <c r="Y11" s="110"/>
      <c r="Z11" s="110"/>
      <c r="AA11" s="110"/>
      <c r="AB11" s="110"/>
    </row>
    <row r="12" spans="2:28" ht="15" customHeight="1" x14ac:dyDescent="0.25">
      <c r="B12" s="123"/>
      <c r="C12" s="114"/>
      <c r="D12" s="126"/>
      <c r="E12" s="126"/>
      <c r="F12" s="126"/>
      <c r="G12" s="126"/>
      <c r="H12" s="115"/>
      <c r="I12" s="72"/>
      <c r="J12" s="72"/>
      <c r="K12" s="109"/>
      <c r="L12" s="72"/>
      <c r="M12" s="72"/>
      <c r="N12" s="8" t="s">
        <v>8</v>
      </c>
      <c r="O12" s="8" t="s">
        <v>9</v>
      </c>
      <c r="P12" s="8" t="s">
        <v>8</v>
      </c>
      <c r="Q12" s="9" t="s">
        <v>9</v>
      </c>
      <c r="R12" s="8" t="s">
        <v>8</v>
      </c>
      <c r="S12" s="9" t="s">
        <v>9</v>
      </c>
      <c r="T12" s="8" t="s">
        <v>8</v>
      </c>
      <c r="U12" s="9" t="s">
        <v>9</v>
      </c>
      <c r="V12" s="109"/>
      <c r="W12" s="111"/>
      <c r="X12" s="111"/>
      <c r="Y12" s="111"/>
      <c r="Z12" s="111"/>
      <c r="AA12" s="110"/>
      <c r="AB12" s="110"/>
    </row>
    <row r="13" spans="2:28" ht="15" customHeight="1" x14ac:dyDescent="0.25">
      <c r="B13" s="124"/>
      <c r="C13" s="127"/>
      <c r="D13" s="128"/>
      <c r="E13" s="128"/>
      <c r="F13" s="128"/>
      <c r="G13" s="128"/>
      <c r="H13" s="129"/>
      <c r="I13" s="8">
        <v>1</v>
      </c>
      <c r="J13" s="8">
        <v>2</v>
      </c>
      <c r="K13" s="8">
        <v>3</v>
      </c>
      <c r="L13" s="8">
        <v>4</v>
      </c>
      <c r="M13" s="8">
        <v>5</v>
      </c>
      <c r="N13" s="8">
        <v>6</v>
      </c>
      <c r="O13" s="8">
        <v>7</v>
      </c>
      <c r="P13" s="8">
        <v>8</v>
      </c>
      <c r="Q13" s="9">
        <v>9</v>
      </c>
      <c r="R13" s="8">
        <v>10</v>
      </c>
      <c r="S13" s="9">
        <v>11</v>
      </c>
      <c r="T13" s="8">
        <v>12</v>
      </c>
      <c r="U13" s="9">
        <v>13</v>
      </c>
      <c r="V13" s="8">
        <v>14</v>
      </c>
      <c r="W13" s="14">
        <v>15</v>
      </c>
      <c r="X13" s="14">
        <v>16</v>
      </c>
      <c r="Y13" s="14">
        <v>17</v>
      </c>
      <c r="Z13" s="7">
        <v>18</v>
      </c>
      <c r="AA13" s="8">
        <v>19</v>
      </c>
      <c r="AB13" s="8">
        <v>20</v>
      </c>
    </row>
    <row r="14" spans="2:28" ht="15" customHeight="1" x14ac:dyDescent="0.25">
      <c r="B14" s="42" t="s">
        <v>71</v>
      </c>
      <c r="C14" s="133" t="s">
        <v>85</v>
      </c>
      <c r="D14" s="134"/>
      <c r="E14" s="134"/>
      <c r="F14" s="134"/>
      <c r="G14" s="134"/>
      <c r="H14" s="135"/>
      <c r="I14" s="20">
        <f>I15+I16</f>
        <v>17996</v>
      </c>
      <c r="J14" s="20">
        <f>J15+J16</f>
        <v>2363</v>
      </c>
      <c r="K14" s="20">
        <f>K15+K16</f>
        <v>1267</v>
      </c>
      <c r="L14" s="20">
        <f>M14-K14</f>
        <v>19092</v>
      </c>
      <c r="M14" s="20">
        <f>I14+J14</f>
        <v>20359</v>
      </c>
      <c r="N14" s="20">
        <f>N15+N16</f>
        <v>75</v>
      </c>
      <c r="O14" s="20">
        <f>N14/K14*100</f>
        <v>5.9194948697711132</v>
      </c>
      <c r="P14" s="20">
        <f>P15+P16</f>
        <v>60</v>
      </c>
      <c r="Q14" s="20">
        <f>P14/K14*100</f>
        <v>4.73559589581689</v>
      </c>
      <c r="R14" s="20">
        <f>R15+R16</f>
        <v>78</v>
      </c>
      <c r="S14" s="20">
        <f>R14/K14*100</f>
        <v>6.1562746645619573</v>
      </c>
      <c r="T14" s="20">
        <f>T15+T16</f>
        <v>1054</v>
      </c>
      <c r="U14" s="20">
        <f>T14/K14*100</f>
        <v>83.188634569850038</v>
      </c>
      <c r="V14" s="21"/>
      <c r="W14" s="20">
        <f>K14/J14*100</f>
        <v>53.618281845112151</v>
      </c>
      <c r="X14" s="20">
        <f>L14/K14*365</f>
        <v>5500.0631412786106</v>
      </c>
      <c r="Y14" s="20">
        <f>Y15+Y16</f>
        <v>14015</v>
      </c>
      <c r="Z14" s="22">
        <f>Y14/L14*100</f>
        <v>73.407710035617015</v>
      </c>
      <c r="AA14" s="20">
        <f>AA15+AA16</f>
        <v>1265</v>
      </c>
      <c r="AB14" s="23">
        <f>AA14/K14</f>
        <v>0.99842146803472775</v>
      </c>
    </row>
    <row r="15" spans="2:28" ht="15" customHeight="1" x14ac:dyDescent="0.25">
      <c r="B15" s="18" t="s">
        <v>72</v>
      </c>
      <c r="C15" s="136" t="s">
        <v>88</v>
      </c>
      <c r="D15" s="136"/>
      <c r="E15" s="136"/>
      <c r="F15" s="136"/>
      <c r="G15" s="136"/>
      <c r="H15" s="137"/>
      <c r="I15" s="24">
        <v>16315</v>
      </c>
      <c r="J15" s="24">
        <v>2068</v>
      </c>
      <c r="K15" s="24">
        <v>1034</v>
      </c>
      <c r="L15" s="32">
        <f>M15-K15</f>
        <v>17349</v>
      </c>
      <c r="M15" s="26">
        <f>I15+J15</f>
        <v>18383</v>
      </c>
      <c r="N15" s="24">
        <v>74</v>
      </c>
      <c r="O15" s="26">
        <f>N15/K15*100</f>
        <v>7.1566731141199229</v>
      </c>
      <c r="P15" s="24">
        <v>54</v>
      </c>
      <c r="Q15" s="26">
        <f>P15/K15*100</f>
        <v>5.2224371373307541</v>
      </c>
      <c r="R15" s="24">
        <v>73</v>
      </c>
      <c r="S15" s="26">
        <f>R15/K15*100</f>
        <v>7.0599613152804634</v>
      </c>
      <c r="T15" s="24">
        <v>833</v>
      </c>
      <c r="U15" s="26">
        <f>T15/K15*100</f>
        <v>80.56092843326887</v>
      </c>
      <c r="V15" s="24">
        <v>1729</v>
      </c>
      <c r="W15" s="26">
        <f>K15/J15*100</f>
        <v>50</v>
      </c>
      <c r="X15" s="26">
        <f>L15/K15*365</f>
        <v>6124.1634429400392</v>
      </c>
      <c r="Y15" s="24">
        <v>12801</v>
      </c>
      <c r="Z15" s="27">
        <f>Y15/L15*100</f>
        <v>73.785232578246578</v>
      </c>
      <c r="AA15" s="24">
        <v>1167</v>
      </c>
      <c r="AB15" s="28">
        <f>AA15/K15</f>
        <v>1.1286266924564796</v>
      </c>
    </row>
    <row r="16" spans="2:28" ht="15" customHeight="1" x14ac:dyDescent="0.25">
      <c r="B16" s="18" t="s">
        <v>61</v>
      </c>
      <c r="C16" s="136" t="s">
        <v>57</v>
      </c>
      <c r="D16" s="136"/>
      <c r="E16" s="136"/>
      <c r="F16" s="136"/>
      <c r="G16" s="136"/>
      <c r="H16" s="18"/>
      <c r="I16" s="24">
        <v>1681</v>
      </c>
      <c r="J16" s="24">
        <v>295</v>
      </c>
      <c r="K16" s="24">
        <v>233</v>
      </c>
      <c r="L16" s="32">
        <f>M16-K16</f>
        <v>1743</v>
      </c>
      <c r="M16" s="26">
        <f>I16+J16</f>
        <v>1976</v>
      </c>
      <c r="N16" s="24">
        <v>1</v>
      </c>
      <c r="O16" s="26">
        <f>N16/K16*100</f>
        <v>0.42918454935622319</v>
      </c>
      <c r="P16" s="24">
        <v>6</v>
      </c>
      <c r="Q16" s="26">
        <f>P16/K16*100</f>
        <v>2.5751072961373391</v>
      </c>
      <c r="R16" s="24">
        <v>5</v>
      </c>
      <c r="S16" s="26">
        <f>R16/K16*100</f>
        <v>2.1459227467811157</v>
      </c>
      <c r="T16" s="24">
        <v>221</v>
      </c>
      <c r="U16" s="26">
        <f>T16/K16*100</f>
        <v>94.849785407725321</v>
      </c>
      <c r="V16" s="47">
        <v>1978</v>
      </c>
      <c r="W16" s="26">
        <f>K16/J16*100</f>
        <v>78.983050847457619</v>
      </c>
      <c r="X16" s="26">
        <f>L16/K16*365</f>
        <v>2730.4506437768241</v>
      </c>
      <c r="Y16" s="24">
        <v>1214</v>
      </c>
      <c r="Z16" s="27">
        <f>Y16/L16*100</f>
        <v>69.650028686173258</v>
      </c>
      <c r="AA16" s="24">
        <v>98</v>
      </c>
      <c r="AB16" s="28">
        <f>AA16/K16</f>
        <v>0.42060085836909872</v>
      </c>
    </row>
    <row r="17" spans="2:28" ht="15" customHeight="1" x14ac:dyDescent="0.25">
      <c r="B17" s="42" t="s">
        <v>73</v>
      </c>
      <c r="C17" s="131" t="s">
        <v>64</v>
      </c>
      <c r="D17" s="131"/>
      <c r="E17" s="131"/>
      <c r="F17" s="131"/>
      <c r="G17" s="131"/>
      <c r="H17" s="132"/>
      <c r="I17" s="21">
        <v>3170</v>
      </c>
      <c r="J17" s="21">
        <v>1107</v>
      </c>
      <c r="K17" s="21">
        <v>313</v>
      </c>
      <c r="L17" s="20">
        <f>M17-K17</f>
        <v>3964</v>
      </c>
      <c r="M17" s="20">
        <f>I17+J17</f>
        <v>4277</v>
      </c>
      <c r="N17" s="21">
        <v>96</v>
      </c>
      <c r="O17" s="20">
        <f>N17/K17*100</f>
        <v>30.670926517571885</v>
      </c>
      <c r="P17" s="21">
        <v>11</v>
      </c>
      <c r="Q17" s="20">
        <f>P17/K17*100</f>
        <v>3.5143769968051117</v>
      </c>
      <c r="R17" s="21">
        <v>26</v>
      </c>
      <c r="S17" s="20">
        <f>R17/K17*100</f>
        <v>8.3067092651757193</v>
      </c>
      <c r="T17" s="21">
        <v>180</v>
      </c>
      <c r="U17" s="20">
        <f>T17/K17*100</f>
        <v>57.507987220447291</v>
      </c>
      <c r="V17" s="21">
        <v>907</v>
      </c>
      <c r="W17" s="20">
        <f>K17/J17*100</f>
        <v>28.27461607949413</v>
      </c>
      <c r="X17" s="20">
        <f>L17/K17*365</f>
        <v>4622.5559105431312</v>
      </c>
      <c r="Y17" s="21">
        <v>2345</v>
      </c>
      <c r="Z17" s="22">
        <f>Y17/L17*100</f>
        <v>59.157416750756809</v>
      </c>
      <c r="AA17" s="21">
        <v>24</v>
      </c>
      <c r="AB17" s="23">
        <f>AA17/K17</f>
        <v>7.6677316293929709E-2</v>
      </c>
    </row>
    <row r="18" spans="2:28" s="4" customFormat="1" ht="31.5" customHeight="1" x14ac:dyDescent="0.25">
      <c r="B18" s="17" t="s">
        <v>65</v>
      </c>
      <c r="C18" s="130" t="s">
        <v>66</v>
      </c>
      <c r="D18" s="130"/>
      <c r="E18" s="130"/>
      <c r="F18" s="130"/>
      <c r="G18" s="130"/>
      <c r="H18" s="17"/>
      <c r="I18" s="29">
        <f>I14+I17</f>
        <v>21166</v>
      </c>
      <c r="J18" s="29">
        <f>J14+J17</f>
        <v>3470</v>
      </c>
      <c r="K18" s="29">
        <f>K14+K17</f>
        <v>1580</v>
      </c>
      <c r="L18" s="29">
        <f>M18-K18</f>
        <v>23056</v>
      </c>
      <c r="M18" s="29">
        <f>I18+J18</f>
        <v>24636</v>
      </c>
      <c r="N18" s="29">
        <f>N14+N17</f>
        <v>171</v>
      </c>
      <c r="O18" s="29">
        <f>N18/K18*100</f>
        <v>10.822784810126581</v>
      </c>
      <c r="P18" s="29">
        <f>P14+P17</f>
        <v>71</v>
      </c>
      <c r="Q18" s="29">
        <f>P18/K18*100</f>
        <v>4.4936708860759493</v>
      </c>
      <c r="R18" s="29">
        <f>R14+R17</f>
        <v>104</v>
      </c>
      <c r="S18" s="29">
        <f>R18/K18*100</f>
        <v>6.5822784810126587</v>
      </c>
      <c r="T18" s="29">
        <f>T14+T17</f>
        <v>1234</v>
      </c>
      <c r="U18" s="29">
        <f>T18/K18*100</f>
        <v>78.101265822784811</v>
      </c>
      <c r="V18" s="43"/>
      <c r="W18" s="29">
        <f>K18/J18*100</f>
        <v>45.533141210374637</v>
      </c>
      <c r="X18" s="29">
        <f>L18/K18*365</f>
        <v>5326.2278481012654</v>
      </c>
      <c r="Y18" s="29">
        <f>Y14+Y17</f>
        <v>16360</v>
      </c>
      <c r="Z18" s="30">
        <f>Y18/L18*100</f>
        <v>70.957668285912561</v>
      </c>
      <c r="AA18" s="29">
        <f>AA14+AA17</f>
        <v>1289</v>
      </c>
      <c r="AB18" s="31">
        <f>AA18/K18</f>
        <v>0.8158227848101266</v>
      </c>
    </row>
    <row r="20" spans="2:28" x14ac:dyDescent="0.25">
      <c r="C20" t="s">
        <v>40</v>
      </c>
    </row>
    <row r="23" spans="2:28" x14ac:dyDescent="0.25">
      <c r="B23" s="140" t="s">
        <v>25</v>
      </c>
      <c r="C23" s="141"/>
      <c r="D23" s="141"/>
      <c r="E23" s="141"/>
      <c r="F23" s="141"/>
    </row>
    <row r="24" spans="2:28" x14ac:dyDescent="0.25">
      <c r="B24" s="140"/>
      <c r="C24" s="141"/>
      <c r="D24" s="141"/>
      <c r="E24" s="141"/>
      <c r="F24" s="141"/>
    </row>
    <row r="25" spans="2:28" x14ac:dyDescent="0.25">
      <c r="B25" s="140"/>
      <c r="C25" s="141"/>
      <c r="D25" s="141"/>
      <c r="E25" s="141"/>
      <c r="F25" s="141"/>
    </row>
    <row r="26" spans="2:28" x14ac:dyDescent="0.25">
      <c r="B26" s="71" t="s">
        <v>26</v>
      </c>
      <c r="C26" s="71" t="s">
        <v>27</v>
      </c>
      <c r="D26" s="71" t="s">
        <v>38</v>
      </c>
      <c r="E26" s="138" t="s">
        <v>86</v>
      </c>
      <c r="F26" s="71" t="s">
        <v>87</v>
      </c>
    </row>
    <row r="27" spans="2:28" x14ac:dyDescent="0.25">
      <c r="B27" s="71"/>
      <c r="C27" s="71"/>
      <c r="D27" s="71"/>
      <c r="E27" s="92"/>
      <c r="F27" s="71"/>
    </row>
    <row r="28" spans="2:28" x14ac:dyDescent="0.25">
      <c r="B28" s="71"/>
      <c r="C28" s="71"/>
      <c r="D28" s="71"/>
      <c r="E28" s="92"/>
      <c r="F28" s="71"/>
    </row>
    <row r="29" spans="2:28" x14ac:dyDescent="0.25">
      <c r="B29" s="71"/>
      <c r="C29" s="71"/>
      <c r="D29" s="71"/>
      <c r="E29" s="92"/>
      <c r="F29" s="71"/>
    </row>
    <row r="30" spans="2:28" x14ac:dyDescent="0.25">
      <c r="B30" s="71"/>
      <c r="C30" s="71"/>
      <c r="D30" s="71"/>
      <c r="E30" s="139"/>
      <c r="F30" s="71"/>
    </row>
    <row r="31" spans="2:28" x14ac:dyDescent="0.25">
      <c r="B31" s="11">
        <v>1</v>
      </c>
      <c r="C31" s="11">
        <v>2</v>
      </c>
      <c r="D31" s="11">
        <v>3</v>
      </c>
      <c r="E31" s="11">
        <v>4</v>
      </c>
      <c r="F31" s="11">
        <v>5</v>
      </c>
    </row>
    <row r="32" spans="2:28" x14ac:dyDescent="0.25">
      <c r="B32" s="33">
        <v>11</v>
      </c>
      <c r="C32" s="25">
        <f>'Statistika 2023'!J18/B32</f>
        <v>315.45454545454544</v>
      </c>
      <c r="D32" s="25">
        <f>'Statistika 2023'!K18/B32</f>
        <v>143.63636363636363</v>
      </c>
      <c r="E32" s="25">
        <f>'Statistika 2023'!M18/B32</f>
        <v>2239.6363636363635</v>
      </c>
      <c r="F32" s="25">
        <f>'Statistika 2023'!L18/B32</f>
        <v>2096</v>
      </c>
    </row>
    <row r="34" spans="2:32" x14ac:dyDescent="0.25">
      <c r="C34" t="s">
        <v>41</v>
      </c>
    </row>
    <row r="38" spans="2:32" x14ac:dyDescent="0.25">
      <c r="B38" s="60" t="s">
        <v>94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</row>
    <row r="40" spans="2:32" x14ac:dyDescent="0.25">
      <c r="B40" s="67" t="s">
        <v>89</v>
      </c>
      <c r="C40" s="77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9"/>
    </row>
    <row r="41" spans="2:32" x14ac:dyDescent="0.25">
      <c r="B41" s="67"/>
      <c r="C41" s="80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2"/>
    </row>
    <row r="42" spans="2:32" x14ac:dyDescent="0.25">
      <c r="B42" s="83"/>
      <c r="C42" s="86" t="s">
        <v>32</v>
      </c>
      <c r="D42" s="87"/>
      <c r="E42" s="87"/>
      <c r="F42" s="92" t="s">
        <v>15</v>
      </c>
      <c r="G42" s="92" t="s">
        <v>13</v>
      </c>
      <c r="H42" s="94" t="s">
        <v>10</v>
      </c>
      <c r="I42" s="95"/>
      <c r="J42" s="95"/>
      <c r="K42" s="95"/>
      <c r="L42" s="95"/>
      <c r="M42" s="95"/>
      <c r="N42" s="95"/>
      <c r="O42" s="95"/>
      <c r="P42" s="96"/>
      <c r="Q42" s="92" t="s">
        <v>50</v>
      </c>
      <c r="R42" s="92" t="s">
        <v>14</v>
      </c>
    </row>
    <row r="43" spans="2:32" x14ac:dyDescent="0.25">
      <c r="B43" s="84"/>
      <c r="C43" s="88"/>
      <c r="D43" s="89"/>
      <c r="E43" s="89"/>
      <c r="F43" s="92"/>
      <c r="G43" s="92"/>
      <c r="H43" s="92" t="s">
        <v>34</v>
      </c>
      <c r="I43" s="98" t="s">
        <v>90</v>
      </c>
      <c r="J43" s="99"/>
      <c r="K43" s="98" t="s">
        <v>29</v>
      </c>
      <c r="L43" s="99"/>
      <c r="M43" s="98" t="s">
        <v>30</v>
      </c>
      <c r="N43" s="99"/>
      <c r="O43" s="98" t="s">
        <v>28</v>
      </c>
      <c r="P43" s="99"/>
      <c r="Q43" s="92"/>
      <c r="R43" s="92"/>
    </row>
    <row r="44" spans="2:32" x14ac:dyDescent="0.25">
      <c r="B44" s="84"/>
      <c r="C44" s="88"/>
      <c r="D44" s="89"/>
      <c r="E44" s="89"/>
      <c r="F44" s="92"/>
      <c r="G44" s="92"/>
      <c r="H44" s="92"/>
      <c r="I44" s="100"/>
      <c r="J44" s="101"/>
      <c r="K44" s="100"/>
      <c r="L44" s="101"/>
      <c r="M44" s="100"/>
      <c r="N44" s="101"/>
      <c r="O44" s="100"/>
      <c r="P44" s="101"/>
      <c r="Q44" s="92"/>
      <c r="R44" s="92"/>
    </row>
    <row r="45" spans="2:32" x14ac:dyDescent="0.25">
      <c r="B45" s="84"/>
      <c r="C45" s="88"/>
      <c r="D45" s="89"/>
      <c r="E45" s="89"/>
      <c r="F45" s="92"/>
      <c r="G45" s="92"/>
      <c r="H45" s="92"/>
      <c r="I45" s="102"/>
      <c r="J45" s="103"/>
      <c r="K45" s="102"/>
      <c r="L45" s="103"/>
      <c r="M45" s="102"/>
      <c r="N45" s="103"/>
      <c r="O45" s="102"/>
      <c r="P45" s="103"/>
      <c r="Q45" s="92"/>
      <c r="R45" s="92"/>
    </row>
    <row r="46" spans="2:32" x14ac:dyDescent="0.25">
      <c r="B46" s="84"/>
      <c r="C46" s="88"/>
      <c r="D46" s="89"/>
      <c r="E46" s="89"/>
      <c r="F46" s="93"/>
      <c r="G46" s="93"/>
      <c r="H46" s="92"/>
      <c r="I46" s="13" t="s">
        <v>8</v>
      </c>
      <c r="J46" s="13" t="s">
        <v>9</v>
      </c>
      <c r="K46" s="13" t="s">
        <v>8</v>
      </c>
      <c r="L46" s="13" t="s">
        <v>9</v>
      </c>
      <c r="M46" s="13" t="s">
        <v>8</v>
      </c>
      <c r="N46" s="13" t="s">
        <v>9</v>
      </c>
      <c r="O46" s="13" t="s">
        <v>8</v>
      </c>
      <c r="P46" s="13" t="s">
        <v>9</v>
      </c>
      <c r="Q46" s="97"/>
      <c r="R46" s="93"/>
    </row>
    <row r="47" spans="2:32" x14ac:dyDescent="0.25">
      <c r="B47" s="85"/>
      <c r="C47" s="90"/>
      <c r="D47" s="91"/>
      <c r="E47" s="91"/>
      <c r="F47" s="12">
        <v>1</v>
      </c>
      <c r="G47" s="12">
        <v>2</v>
      </c>
      <c r="H47" s="11">
        <v>3</v>
      </c>
      <c r="I47" s="8">
        <v>4</v>
      </c>
      <c r="J47" s="8">
        <v>5</v>
      </c>
      <c r="K47" s="8">
        <v>6</v>
      </c>
      <c r="L47" s="8">
        <v>7</v>
      </c>
      <c r="M47" s="8">
        <v>8</v>
      </c>
      <c r="N47" s="8">
        <v>9</v>
      </c>
      <c r="O47" s="8">
        <v>10</v>
      </c>
      <c r="P47" s="8">
        <v>11</v>
      </c>
      <c r="Q47" s="11">
        <v>12</v>
      </c>
      <c r="R47" s="12">
        <v>13</v>
      </c>
    </row>
    <row r="48" spans="2:32" x14ac:dyDescent="0.25">
      <c r="B48" s="15" t="s">
        <v>71</v>
      </c>
      <c r="C48" s="104" t="s">
        <v>74</v>
      </c>
      <c r="D48" s="104"/>
      <c r="E48" s="104"/>
      <c r="F48" s="34">
        <v>1707</v>
      </c>
      <c r="G48" s="15">
        <v>236</v>
      </c>
      <c r="H48" s="15">
        <v>140</v>
      </c>
      <c r="I48" s="18">
        <v>89</v>
      </c>
      <c r="J48" s="34">
        <f>I48/H48*100</f>
        <v>63.571428571428569</v>
      </c>
      <c r="K48" s="18">
        <v>13</v>
      </c>
      <c r="L48" s="34">
        <f>K48/H48*100</f>
        <v>9.2857142857142865</v>
      </c>
      <c r="M48" s="18">
        <v>30</v>
      </c>
      <c r="N48" s="34">
        <f>M48/H48*100</f>
        <v>21.428571428571427</v>
      </c>
      <c r="O48" s="18">
        <v>8</v>
      </c>
      <c r="P48" s="34">
        <f>O48/H48*100</f>
        <v>5.7142857142857144</v>
      </c>
      <c r="Q48" s="34">
        <f>R48-H48</f>
        <v>1803</v>
      </c>
      <c r="R48" s="34">
        <f>F48+G48</f>
        <v>1943</v>
      </c>
    </row>
    <row r="49" spans="2:33" x14ac:dyDescent="0.25">
      <c r="B49" s="15" t="s">
        <v>63</v>
      </c>
      <c r="C49" s="75" t="s">
        <v>75</v>
      </c>
      <c r="D49" s="76"/>
      <c r="E49" s="76"/>
      <c r="F49" s="34">
        <v>1237</v>
      </c>
      <c r="G49" s="15">
        <v>155</v>
      </c>
      <c r="H49" s="15">
        <v>69</v>
      </c>
      <c r="I49" s="18">
        <v>34</v>
      </c>
      <c r="J49" s="34">
        <f>I49/H49*100</f>
        <v>49.275362318840585</v>
      </c>
      <c r="K49" s="18">
        <v>7</v>
      </c>
      <c r="L49" s="34">
        <f>K49/H49*100</f>
        <v>10.144927536231885</v>
      </c>
      <c r="M49" s="18">
        <v>20</v>
      </c>
      <c r="N49" s="34">
        <f>M49/H49*100</f>
        <v>28.985507246376812</v>
      </c>
      <c r="O49" s="18">
        <v>8</v>
      </c>
      <c r="P49" s="34">
        <f>O49/H49*100</f>
        <v>11.594202898550725</v>
      </c>
      <c r="Q49" s="34">
        <f>R49-H49</f>
        <v>1323</v>
      </c>
      <c r="R49" s="34">
        <f>F49+G49</f>
        <v>1392</v>
      </c>
    </row>
    <row r="50" spans="2:33" x14ac:dyDescent="0.25">
      <c r="B50" s="15" t="s">
        <v>65</v>
      </c>
      <c r="C50" s="75" t="s">
        <v>76</v>
      </c>
      <c r="D50" s="76"/>
      <c r="E50" s="76"/>
      <c r="F50" s="34">
        <v>882</v>
      </c>
      <c r="G50" s="15">
        <v>84</v>
      </c>
      <c r="H50" s="15">
        <v>66</v>
      </c>
      <c r="I50" s="18">
        <v>39</v>
      </c>
      <c r="J50" s="34">
        <f>I50/H50*100</f>
        <v>59.090909090909093</v>
      </c>
      <c r="K50" s="18">
        <v>2</v>
      </c>
      <c r="L50" s="34">
        <f>K50/H50*100</f>
        <v>3.0303030303030303</v>
      </c>
      <c r="M50" s="18">
        <v>21</v>
      </c>
      <c r="N50" s="34">
        <f>M50/H50*100</f>
        <v>31.818181818181817</v>
      </c>
      <c r="O50" s="18">
        <v>4</v>
      </c>
      <c r="P50" s="34">
        <f>O50/H50*100</f>
        <v>6.0606060606060606</v>
      </c>
      <c r="Q50" s="34">
        <f>R50-H50</f>
        <v>900</v>
      </c>
      <c r="R50" s="34">
        <f>F50+G50</f>
        <v>966</v>
      </c>
    </row>
    <row r="51" spans="2:33" x14ac:dyDescent="0.25">
      <c r="B51" s="15" t="s">
        <v>77</v>
      </c>
      <c r="C51" s="75" t="s">
        <v>78</v>
      </c>
      <c r="D51" s="105"/>
      <c r="E51" s="105"/>
      <c r="F51" s="34">
        <v>1773</v>
      </c>
      <c r="G51" s="15">
        <v>244</v>
      </c>
      <c r="H51" s="15">
        <v>123</v>
      </c>
      <c r="I51" s="18">
        <v>76</v>
      </c>
      <c r="J51" s="34">
        <f>I51/H51*100</f>
        <v>61.788617886178862</v>
      </c>
      <c r="K51" s="18">
        <v>12</v>
      </c>
      <c r="L51" s="34">
        <f>K51/H51*100</f>
        <v>9.7560975609756095</v>
      </c>
      <c r="M51" s="18">
        <v>31</v>
      </c>
      <c r="N51" s="34">
        <f>M51/H51*100</f>
        <v>25.203252032520325</v>
      </c>
      <c r="O51" s="18">
        <v>4</v>
      </c>
      <c r="P51" s="34">
        <f>O51/H51*100</f>
        <v>3.2520325203252036</v>
      </c>
      <c r="Q51" s="34">
        <f>R51-H51</f>
        <v>1894</v>
      </c>
      <c r="R51" s="34">
        <f>F51+G51</f>
        <v>2017</v>
      </c>
    </row>
    <row r="52" spans="2:33" x14ac:dyDescent="0.25">
      <c r="B52" s="15" t="s">
        <v>79</v>
      </c>
      <c r="C52" s="75" t="s">
        <v>80</v>
      </c>
      <c r="D52" s="76"/>
      <c r="E52" s="76"/>
      <c r="F52" s="34">
        <v>10953</v>
      </c>
      <c r="G52" s="15">
        <v>2324</v>
      </c>
      <c r="H52" s="15">
        <v>805</v>
      </c>
      <c r="I52" s="18">
        <v>398</v>
      </c>
      <c r="J52" s="34">
        <f>I52/H52*100</f>
        <v>49.440993788819874</v>
      </c>
      <c r="K52" s="18">
        <v>62</v>
      </c>
      <c r="L52" s="34">
        <f>K52/H52*100</f>
        <v>7.7018633540372665</v>
      </c>
      <c r="M52" s="18">
        <v>277</v>
      </c>
      <c r="N52" s="34">
        <f>M52/H52*100</f>
        <v>34.409937888198762</v>
      </c>
      <c r="O52" s="18">
        <v>68</v>
      </c>
      <c r="P52" s="34">
        <f>O52/H52*100</f>
        <v>8.4472049689440993</v>
      </c>
      <c r="Q52" s="34">
        <f>R52-H52</f>
        <v>12472</v>
      </c>
      <c r="R52" s="34">
        <f>F52+G52</f>
        <v>13277</v>
      </c>
    </row>
    <row r="53" spans="2:33" x14ac:dyDescent="0.25">
      <c r="B53" s="15" t="s">
        <v>81</v>
      </c>
      <c r="C53" s="75" t="s">
        <v>82</v>
      </c>
      <c r="D53" s="76"/>
      <c r="E53" s="76"/>
      <c r="F53" s="34">
        <v>2901</v>
      </c>
      <c r="G53" s="15">
        <v>320</v>
      </c>
      <c r="H53" s="15">
        <v>187</v>
      </c>
      <c r="I53" s="18">
        <v>82</v>
      </c>
      <c r="J53" s="34">
        <f>I53/H53*100</f>
        <v>43.850267379679138</v>
      </c>
      <c r="K53" s="18">
        <v>28</v>
      </c>
      <c r="L53" s="34">
        <f>K53/H53*100</f>
        <v>14.973262032085561</v>
      </c>
      <c r="M53" s="18">
        <v>44</v>
      </c>
      <c r="N53" s="34">
        <f>M53/H53*100</f>
        <v>23.52941176470588</v>
      </c>
      <c r="O53" s="18">
        <v>33</v>
      </c>
      <c r="P53" s="34">
        <f>O53/H53*100</f>
        <v>17.647058823529413</v>
      </c>
      <c r="Q53" s="34">
        <f>R53-H53</f>
        <v>3034</v>
      </c>
      <c r="R53" s="34">
        <f>F53+G53</f>
        <v>3221</v>
      </c>
    </row>
    <row r="54" spans="2:33" x14ac:dyDescent="0.25">
      <c r="B54" s="15" t="s">
        <v>83</v>
      </c>
      <c r="C54" s="49" t="s">
        <v>96</v>
      </c>
      <c r="D54" s="50"/>
      <c r="E54" s="50"/>
      <c r="F54" s="34"/>
      <c r="G54" s="15">
        <v>75</v>
      </c>
      <c r="H54" s="15">
        <v>0</v>
      </c>
      <c r="I54" s="18">
        <v>0</v>
      </c>
      <c r="J54" s="34"/>
      <c r="K54" s="18"/>
      <c r="L54" s="34"/>
      <c r="M54" s="18"/>
      <c r="N54" s="34"/>
      <c r="O54" s="18"/>
      <c r="P54" s="34"/>
      <c r="Q54" s="34">
        <f>R54-H54</f>
        <v>75</v>
      </c>
      <c r="R54" s="34">
        <f>F54+G54</f>
        <v>75</v>
      </c>
    </row>
    <row r="55" spans="2:33" x14ac:dyDescent="0.25">
      <c r="B55" s="19" t="s">
        <v>95</v>
      </c>
      <c r="C55" s="73" t="s">
        <v>84</v>
      </c>
      <c r="D55" s="74"/>
      <c r="E55" s="74"/>
      <c r="F55" s="35">
        <f>SUM(F48:F53)</f>
        <v>19453</v>
      </c>
      <c r="G55" s="35">
        <f>SUM(G48:G54)</f>
        <v>3438</v>
      </c>
      <c r="H55" s="35">
        <f>H48+H49+H50+H51+H52+H53</f>
        <v>1390</v>
      </c>
      <c r="I55" s="35">
        <f>I48+I49+I50+I51+I52+I53</f>
        <v>718</v>
      </c>
      <c r="J55" s="35">
        <f>I55/H55*100</f>
        <v>51.654676258992808</v>
      </c>
      <c r="K55" s="35">
        <f>K48+K49+K50+K51+K52+K53</f>
        <v>124</v>
      </c>
      <c r="L55" s="35">
        <f>K55/H55*100</f>
        <v>8.9208633093525176</v>
      </c>
      <c r="M55" s="35">
        <f>M48+M49+M50+M51+M52+M53</f>
        <v>423</v>
      </c>
      <c r="N55" s="35">
        <f>M55/H55*100</f>
        <v>30.43165467625899</v>
      </c>
      <c r="O55" s="35">
        <f>O48+O49+O50+O51+O52+O53</f>
        <v>125</v>
      </c>
      <c r="P55" s="35">
        <f>O55/H55*100</f>
        <v>8.9928057553956826</v>
      </c>
      <c r="Q55" s="35">
        <f>R55-H55</f>
        <v>21501</v>
      </c>
      <c r="R55" s="35">
        <f>F55+G55</f>
        <v>22891</v>
      </c>
    </row>
    <row r="57" spans="2:33" x14ac:dyDescent="0.25">
      <c r="C57" t="s">
        <v>97</v>
      </c>
    </row>
    <row r="59" spans="2:33" x14ac:dyDescent="0.25">
      <c r="E59" t="s">
        <v>92</v>
      </c>
    </row>
    <row r="63" spans="2:33" x14ac:dyDescent="0.25">
      <c r="B63" s="60" t="s">
        <v>94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</row>
    <row r="65" spans="2:19" x14ac:dyDescent="0.25">
      <c r="B65" s="67" t="s">
        <v>35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9"/>
      <c r="O65" s="69"/>
      <c r="P65" s="69"/>
      <c r="Q65" s="69"/>
      <c r="R65" s="69"/>
      <c r="S65" s="69"/>
    </row>
    <row r="66" spans="2:19" x14ac:dyDescent="0.2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9"/>
      <c r="O66" s="69"/>
      <c r="P66" s="69"/>
      <c r="Q66" s="69"/>
      <c r="R66" s="69"/>
      <c r="S66" s="69"/>
    </row>
    <row r="67" spans="2:19" x14ac:dyDescent="0.25">
      <c r="B67" s="70" t="s">
        <v>19</v>
      </c>
      <c r="C67" s="68"/>
      <c r="D67" s="68"/>
      <c r="E67" s="68"/>
      <c r="F67" s="68"/>
      <c r="G67" s="71" t="s">
        <v>36</v>
      </c>
      <c r="H67" s="71"/>
      <c r="I67" s="71"/>
      <c r="J67" s="71"/>
      <c r="K67" s="71"/>
      <c r="L67" s="71"/>
      <c r="M67" s="71"/>
      <c r="N67" s="72" t="s">
        <v>37</v>
      </c>
      <c r="O67" s="72"/>
      <c r="P67" s="72"/>
      <c r="Q67" s="72"/>
      <c r="R67" s="72"/>
      <c r="S67" s="72"/>
    </row>
    <row r="68" spans="2:19" x14ac:dyDescent="0.25">
      <c r="B68" s="68"/>
      <c r="C68" s="68"/>
      <c r="D68" s="68"/>
      <c r="E68" s="68"/>
      <c r="F68" s="68"/>
      <c r="G68" s="52" t="s">
        <v>33</v>
      </c>
      <c r="H68" s="52" t="s">
        <v>4</v>
      </c>
      <c r="I68" s="52" t="s">
        <v>20</v>
      </c>
      <c r="J68" s="52" t="s">
        <v>21</v>
      </c>
      <c r="K68" s="52" t="s">
        <v>22</v>
      </c>
      <c r="L68" s="52" t="s">
        <v>23</v>
      </c>
      <c r="M68" s="55" t="s">
        <v>24</v>
      </c>
      <c r="N68" s="55" t="s">
        <v>4</v>
      </c>
      <c r="O68" s="55" t="s">
        <v>20</v>
      </c>
      <c r="P68" s="55" t="s">
        <v>21</v>
      </c>
      <c r="Q68" s="55" t="s">
        <v>22</v>
      </c>
      <c r="R68" s="55" t="s">
        <v>23</v>
      </c>
      <c r="S68" s="55" t="s">
        <v>24</v>
      </c>
    </row>
    <row r="69" spans="2:19" x14ac:dyDescent="0.25">
      <c r="B69" s="68"/>
      <c r="C69" s="68"/>
      <c r="D69" s="68"/>
      <c r="E69" s="68"/>
      <c r="F69" s="68"/>
      <c r="G69" s="53"/>
      <c r="H69" s="53"/>
      <c r="I69" s="53"/>
      <c r="J69" s="53"/>
      <c r="K69" s="53"/>
      <c r="L69" s="53"/>
      <c r="M69" s="56"/>
      <c r="N69" s="56"/>
      <c r="O69" s="56"/>
      <c r="P69" s="56"/>
      <c r="Q69" s="56"/>
      <c r="R69" s="56"/>
      <c r="S69" s="56"/>
    </row>
    <row r="70" spans="2:19" x14ac:dyDescent="0.25">
      <c r="B70" s="68"/>
      <c r="C70" s="68"/>
      <c r="D70" s="68"/>
      <c r="E70" s="68"/>
      <c r="F70" s="68"/>
      <c r="G70" s="53"/>
      <c r="H70" s="53"/>
      <c r="I70" s="53"/>
      <c r="J70" s="53"/>
      <c r="K70" s="53"/>
      <c r="L70" s="53"/>
      <c r="M70" s="56"/>
      <c r="N70" s="56"/>
      <c r="O70" s="56"/>
      <c r="P70" s="56"/>
      <c r="Q70" s="56"/>
      <c r="R70" s="56"/>
      <c r="S70" s="56"/>
    </row>
    <row r="71" spans="2:19" x14ac:dyDescent="0.25">
      <c r="B71" s="68"/>
      <c r="C71" s="68"/>
      <c r="D71" s="68"/>
      <c r="E71" s="68"/>
      <c r="F71" s="68"/>
      <c r="G71" s="54"/>
      <c r="H71" s="54"/>
      <c r="I71" s="54"/>
      <c r="J71" s="54"/>
      <c r="K71" s="54"/>
      <c r="L71" s="54"/>
      <c r="M71" s="56"/>
      <c r="N71" s="56"/>
      <c r="O71" s="56"/>
      <c r="P71" s="56"/>
      <c r="Q71" s="56"/>
      <c r="R71" s="56"/>
      <c r="S71" s="56"/>
    </row>
    <row r="72" spans="2:19" x14ac:dyDescent="0.25">
      <c r="B72" s="68"/>
      <c r="C72" s="68"/>
      <c r="D72" s="68"/>
      <c r="E72" s="68"/>
      <c r="F72" s="68"/>
      <c r="G72" s="16">
        <v>1</v>
      </c>
      <c r="H72" s="8">
        <v>2</v>
      </c>
      <c r="I72" s="8">
        <v>3</v>
      </c>
      <c r="J72" s="9">
        <v>4</v>
      </c>
      <c r="K72" s="9">
        <v>5</v>
      </c>
      <c r="L72" s="9">
        <v>6</v>
      </c>
      <c r="M72" s="8">
        <v>7</v>
      </c>
      <c r="N72" s="8">
        <v>8</v>
      </c>
      <c r="O72" s="8">
        <v>9</v>
      </c>
      <c r="P72" s="9">
        <v>10</v>
      </c>
      <c r="Q72" s="9">
        <v>11</v>
      </c>
      <c r="R72" s="9">
        <v>12</v>
      </c>
      <c r="S72" s="8">
        <v>13</v>
      </c>
    </row>
    <row r="73" spans="2:19" x14ac:dyDescent="0.25">
      <c r="B73" s="6" t="s">
        <v>0</v>
      </c>
      <c r="C73" s="66" t="s">
        <v>70</v>
      </c>
      <c r="D73" s="66"/>
      <c r="E73" s="66"/>
      <c r="F73" s="66"/>
      <c r="G73" s="39">
        <f>'Statistika 2023'!L14</f>
        <v>19092</v>
      </c>
      <c r="H73" s="36">
        <f>H74+H75</f>
        <v>1068</v>
      </c>
      <c r="I73" s="36">
        <f>I74+I75</f>
        <v>1160</v>
      </c>
      <c r="J73" s="36">
        <f>J74+J75</f>
        <v>2849</v>
      </c>
      <c r="K73" s="36">
        <f>K74+K75</f>
        <v>2804</v>
      </c>
      <c r="L73" s="36">
        <f>L74+L75</f>
        <v>6011</v>
      </c>
      <c r="M73" s="36">
        <f>M74+M75</f>
        <v>5200</v>
      </c>
      <c r="N73" s="40">
        <f>H73/G73*100</f>
        <v>5.5939660590823381</v>
      </c>
      <c r="O73" s="40">
        <f>I73/G73*100</f>
        <v>6.075843285145611</v>
      </c>
      <c r="P73" s="40">
        <f>J73/G73*100</f>
        <v>14.922480620155037</v>
      </c>
      <c r="Q73" s="40">
        <f>K73/G73*100</f>
        <v>14.686779803058872</v>
      </c>
      <c r="R73" s="40">
        <f>L73/G73*100</f>
        <v>31.484391368112298</v>
      </c>
      <c r="S73" s="40">
        <f>M73/G73*100</f>
        <v>27.236538864445841</v>
      </c>
    </row>
    <row r="74" spans="2:19" x14ac:dyDescent="0.25">
      <c r="B74" s="10" t="s">
        <v>1</v>
      </c>
      <c r="C74" s="57" t="s">
        <v>88</v>
      </c>
      <c r="D74" s="58"/>
      <c r="E74" s="58"/>
      <c r="F74" s="59"/>
      <c r="G74" s="38">
        <f>'Statistika 2023'!L15</f>
        <v>17349</v>
      </c>
      <c r="H74" s="44">
        <v>931</v>
      </c>
      <c r="I74" s="44">
        <v>1009</v>
      </c>
      <c r="J74" s="44">
        <v>2608</v>
      </c>
      <c r="K74" s="44">
        <v>2532</v>
      </c>
      <c r="L74" s="44">
        <v>5583</v>
      </c>
      <c r="M74" s="44">
        <v>4686</v>
      </c>
      <c r="N74" s="41">
        <f>H74/G74*100</f>
        <v>5.366303533344861</v>
      </c>
      <c r="O74" s="41">
        <f>I74/G74*100</f>
        <v>5.815897169865698</v>
      </c>
      <c r="P74" s="41">
        <f>J74/G74*100</f>
        <v>15.032566718542856</v>
      </c>
      <c r="Q74" s="41">
        <f>K74/G74*100</f>
        <v>14.594501123984092</v>
      </c>
      <c r="R74" s="41">
        <f>L74/G74*100</f>
        <v>32.180529137126058</v>
      </c>
      <c r="S74" s="41">
        <f>M74/G74*100</f>
        <v>27.010202317136432</v>
      </c>
    </row>
    <row r="75" spans="2:19" x14ac:dyDescent="0.25">
      <c r="B75" s="10" t="s">
        <v>61</v>
      </c>
      <c r="C75" s="57" t="s">
        <v>62</v>
      </c>
      <c r="D75" s="58"/>
      <c r="E75" s="58"/>
      <c r="F75" s="59"/>
      <c r="G75" s="38">
        <f>'Statistika 2023'!L16</f>
        <v>1743</v>
      </c>
      <c r="H75" s="44">
        <v>137</v>
      </c>
      <c r="I75" s="44">
        <v>151</v>
      </c>
      <c r="J75" s="44">
        <v>241</v>
      </c>
      <c r="K75" s="44">
        <v>272</v>
      </c>
      <c r="L75" s="44">
        <v>428</v>
      </c>
      <c r="M75" s="44">
        <v>514</v>
      </c>
      <c r="N75" s="41">
        <f>H75/G75*100</f>
        <v>7.8600114744693057</v>
      </c>
      <c r="O75" s="41">
        <f>I75/G75*100</f>
        <v>8.6632243258749284</v>
      </c>
      <c r="P75" s="41">
        <f>J75/G75*100</f>
        <v>13.826735513482502</v>
      </c>
      <c r="Q75" s="41">
        <f>K75/G75*100</f>
        <v>15.605278255880666</v>
      </c>
      <c r="R75" s="41">
        <f>L75/G75*100</f>
        <v>24.55536431440046</v>
      </c>
      <c r="S75" s="41">
        <f>M75/G75*100</f>
        <v>29.489386115892142</v>
      </c>
    </row>
    <row r="76" spans="2:19" x14ac:dyDescent="0.25">
      <c r="B76" s="37" t="s">
        <v>63</v>
      </c>
      <c r="C76" s="62" t="s">
        <v>67</v>
      </c>
      <c r="D76" s="63"/>
      <c r="E76" s="63"/>
      <c r="F76" s="64"/>
      <c r="G76" s="39">
        <f>'Statistika 2023'!L17</f>
        <v>3964</v>
      </c>
      <c r="H76" s="45">
        <v>581</v>
      </c>
      <c r="I76" s="45">
        <v>458</v>
      </c>
      <c r="J76" s="45">
        <v>580</v>
      </c>
      <c r="K76" s="45">
        <v>1003</v>
      </c>
      <c r="L76" s="45">
        <v>1133</v>
      </c>
      <c r="M76" s="45">
        <v>209</v>
      </c>
      <c r="N76" s="36">
        <f>H76/G76*100</f>
        <v>14.656912209889001</v>
      </c>
      <c r="O76" s="36">
        <f>I76/G76*100</f>
        <v>11.553985872855701</v>
      </c>
      <c r="P76" s="36">
        <f>J76/G76*100</f>
        <v>14.631685166498487</v>
      </c>
      <c r="Q76" s="36">
        <f>K76/G76*100</f>
        <v>25.302724520686176</v>
      </c>
      <c r="R76" s="36">
        <f>L76/G76*100</f>
        <v>28.582240161453075</v>
      </c>
      <c r="S76" s="36">
        <f>M76/G76*100</f>
        <v>5.2724520686175582</v>
      </c>
    </row>
    <row r="77" spans="2:19" x14ac:dyDescent="0.25">
      <c r="B77" s="48" t="s">
        <v>65</v>
      </c>
      <c r="C77" s="65" t="s">
        <v>69</v>
      </c>
      <c r="D77" s="65"/>
      <c r="E77" s="65"/>
      <c r="F77" s="65"/>
      <c r="G77" s="29">
        <f>G73+G76</f>
        <v>23056</v>
      </c>
      <c r="H77" s="29">
        <f>H73+H76</f>
        <v>1649</v>
      </c>
      <c r="I77" s="29">
        <f>I73+I76</f>
        <v>1618</v>
      </c>
      <c r="J77" s="29">
        <f>J73+J76</f>
        <v>3429</v>
      </c>
      <c r="K77" s="29">
        <f>K73+K76</f>
        <v>3807</v>
      </c>
      <c r="L77" s="29">
        <f>L73+L76</f>
        <v>7144</v>
      </c>
      <c r="M77" s="29">
        <f>M73+M76</f>
        <v>5409</v>
      </c>
      <c r="N77" s="35">
        <f>H77/G77*100</f>
        <v>7.1521512838306727</v>
      </c>
      <c r="O77" s="35">
        <f>I77/G77*100</f>
        <v>7.0176960444136016</v>
      </c>
      <c r="P77" s="35">
        <f>J77/G77*100</f>
        <v>14.872484385843165</v>
      </c>
      <c r="Q77" s="35">
        <f>K77/G77*100</f>
        <v>16.511970853573906</v>
      </c>
      <c r="R77" s="35">
        <f>L77/G77*100</f>
        <v>30.985426786953507</v>
      </c>
      <c r="S77" s="35">
        <f>M77/G77*100</f>
        <v>23.460270645385148</v>
      </c>
    </row>
    <row r="79" spans="2:19" x14ac:dyDescent="0.25">
      <c r="C79" t="s">
        <v>68</v>
      </c>
    </row>
  </sheetData>
  <mergeCells count="79">
    <mergeCell ref="C75:F75"/>
    <mergeCell ref="H68:H71"/>
    <mergeCell ref="I68:I71"/>
    <mergeCell ref="B65:S66"/>
    <mergeCell ref="N68:N71"/>
    <mergeCell ref="B67:F72"/>
    <mergeCell ref="G67:M67"/>
    <mergeCell ref="N67:S67"/>
    <mergeCell ref="G68:G71"/>
    <mergeCell ref="L68:L71"/>
    <mergeCell ref="M68:M71"/>
    <mergeCell ref="J68:J71"/>
    <mergeCell ref="K68:K71"/>
    <mergeCell ref="B63:AG63"/>
    <mergeCell ref="C76:F76"/>
    <mergeCell ref="C74:F74"/>
    <mergeCell ref="C77:F77"/>
    <mergeCell ref="Q68:Q71"/>
    <mergeCell ref="R68:R71"/>
    <mergeCell ref="S68:S71"/>
    <mergeCell ref="C73:F73"/>
    <mergeCell ref="O68:O71"/>
    <mergeCell ref="P68:P71"/>
    <mergeCell ref="H43:H46"/>
    <mergeCell ref="I43:J45"/>
    <mergeCell ref="K43:L45"/>
    <mergeCell ref="M43:N45"/>
    <mergeCell ref="O43:P45"/>
    <mergeCell ref="C48:E48"/>
    <mergeCell ref="C49:E49"/>
    <mergeCell ref="C55:E55"/>
    <mergeCell ref="B40:R41"/>
    <mergeCell ref="B42:B47"/>
    <mergeCell ref="C42:E47"/>
    <mergeCell ref="F42:F46"/>
    <mergeCell ref="G42:G46"/>
    <mergeCell ref="H42:P42"/>
    <mergeCell ref="Q42:Q46"/>
    <mergeCell ref="R42:R46"/>
    <mergeCell ref="B38:AF38"/>
    <mergeCell ref="C51:E51"/>
    <mergeCell ref="C52:E52"/>
    <mergeCell ref="C53:E53"/>
    <mergeCell ref="C50:E50"/>
    <mergeCell ref="M7:M12"/>
    <mergeCell ref="K7:K12"/>
    <mergeCell ref="B26:B30"/>
    <mergeCell ref="C26:C30"/>
    <mergeCell ref="D26:D30"/>
    <mergeCell ref="E26:E30"/>
    <mergeCell ref="B23:F25"/>
    <mergeCell ref="F26:F30"/>
    <mergeCell ref="C18:G18"/>
    <mergeCell ref="I7:I12"/>
    <mergeCell ref="J7:J12"/>
    <mergeCell ref="C17:H17"/>
    <mergeCell ref="C14:H14"/>
    <mergeCell ref="C15:H15"/>
    <mergeCell ref="C16:G16"/>
    <mergeCell ref="AB7:AB12"/>
    <mergeCell ref="B4:AB5"/>
    <mergeCell ref="Z7:Z12"/>
    <mergeCell ref="W6:Z6"/>
    <mergeCell ref="X7:X12"/>
    <mergeCell ref="N6:V6"/>
    <mergeCell ref="L7:L12"/>
    <mergeCell ref="B6:B13"/>
    <mergeCell ref="C6:H13"/>
    <mergeCell ref="I6:M6"/>
    <mergeCell ref="B2:AB2"/>
    <mergeCell ref="V7:V12"/>
    <mergeCell ref="Y7:Y12"/>
    <mergeCell ref="W7:W12"/>
    <mergeCell ref="N7:O11"/>
    <mergeCell ref="P7:Q11"/>
    <mergeCell ref="R7:S11"/>
    <mergeCell ref="T7:U11"/>
    <mergeCell ref="AA6:AB6"/>
    <mergeCell ref="AA7:AA12"/>
  </mergeCells>
  <pageMargins left="0.7" right="0.7" top="0.75" bottom="0.75" header="0.3" footer="0.3"/>
  <pageSetup paperSize="8" scale="66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Statistika 2022</vt:lpstr>
      <vt:lpstr>Statistika 2023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Carmela Germinario</dc:creator>
  <cp:lastModifiedBy>Edsi Menaj</cp:lastModifiedBy>
  <cp:lastPrinted>2024-01-29T11:04:39Z</cp:lastPrinted>
  <dcterms:created xsi:type="dcterms:W3CDTF">2020-10-05T08:57:35Z</dcterms:created>
  <dcterms:modified xsi:type="dcterms:W3CDTF">2024-04-03T11:10:11Z</dcterms:modified>
</cp:coreProperties>
</file>