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720" activeTab="0"/>
  </bookViews>
  <sheets>
    <sheet name="ndryshua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tatjana</author>
  </authors>
  <commentList>
    <comment ref="B115" authorId="0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paisje elektrike dhe paisje mobilje jane  nje produkt I vetem</t>
        </r>
      </text>
    </comment>
  </commentList>
</comments>
</file>

<file path=xl/sharedStrings.xml><?xml version="1.0" encoding="utf-8"?>
<sst xmlns="http://schemas.openxmlformats.org/spreadsheetml/2006/main" count="157" uniqueCount="145">
  <si>
    <t>EMERTIMI</t>
  </si>
  <si>
    <t>Plani vjetor</t>
  </si>
  <si>
    <t>Tremujori</t>
  </si>
  <si>
    <t>I</t>
  </si>
  <si>
    <t>II</t>
  </si>
  <si>
    <t>III</t>
  </si>
  <si>
    <t>IV</t>
  </si>
  <si>
    <t>Paga neto</t>
  </si>
  <si>
    <t>Sigurim shoqeror 11.2%</t>
  </si>
  <si>
    <t>Sigurim suplementar</t>
  </si>
  <si>
    <t>Ore jashte orarit gjyqtareve</t>
  </si>
  <si>
    <t>Ore jashte orarit administrates</t>
  </si>
  <si>
    <t>Kontributi i Sig.Shoq.</t>
  </si>
  <si>
    <t>SHPENZIME UDHETIMI</t>
  </si>
  <si>
    <t>Dieta administrative</t>
  </si>
  <si>
    <t>Dieta per komandimet</t>
  </si>
  <si>
    <t xml:space="preserve">Dieta per trajnime </t>
  </si>
  <si>
    <t>Dieta per kolegjin zgjedhor</t>
  </si>
  <si>
    <t>MATERIALE E SHERBIME ZYRE</t>
  </si>
  <si>
    <t>Shtypshkrime</t>
  </si>
  <si>
    <t>Leter</t>
  </si>
  <si>
    <t>Kancelari</t>
  </si>
  <si>
    <t>Tonera</t>
  </si>
  <si>
    <t xml:space="preserve">Materiale Pastrim  </t>
  </si>
  <si>
    <t xml:space="preserve">Materiale te vogla rutine </t>
  </si>
  <si>
    <t>Njoftime</t>
  </si>
  <si>
    <t>Botime</t>
  </si>
  <si>
    <t>Internet( Instalimi i sherbimit te lidhjes te internetit)</t>
  </si>
  <si>
    <t>Karburant per Gjenerator</t>
  </si>
  <si>
    <t>Karburant per kaldaje</t>
  </si>
  <si>
    <t>SHERBIME</t>
  </si>
  <si>
    <t>Energji Elektrike</t>
  </si>
  <si>
    <t>Uje</t>
  </si>
  <si>
    <t>Shpenzime faksi dhe telegrafike</t>
  </si>
  <si>
    <t>Telefon fiks</t>
  </si>
  <si>
    <t>Telef.celular</t>
  </si>
  <si>
    <t>Posta dhe Sherbimi Korier</t>
  </si>
  <si>
    <t>SHPENZIME TRANSPORTI</t>
  </si>
  <si>
    <t>Karburant per automjet</t>
  </si>
  <si>
    <t>Pjese Kembimi.</t>
  </si>
  <si>
    <t>Mirmbajte Mjeteve te Transportit</t>
  </si>
  <si>
    <t>Siguracioni</t>
  </si>
  <si>
    <t>SHPENZ.MIRMBAJTJE TE ZAK.</t>
  </si>
  <si>
    <t>Mirmbajte godine</t>
  </si>
  <si>
    <t>Mirembajtje lulishte</t>
  </si>
  <si>
    <t>Mirembaj paisje kondicioneri</t>
  </si>
  <si>
    <t>Mirembaj paisje kaldaje</t>
  </si>
  <si>
    <t>Mirembaj paisje gjeneratori</t>
  </si>
  <si>
    <t>Mirembaj paisje fotokopje</t>
  </si>
  <si>
    <t>Mirembaj paisje kompjuteri</t>
  </si>
  <si>
    <t>Mirembaj paisje printeri</t>
  </si>
  <si>
    <t>Mirembaj paisje serveri</t>
  </si>
  <si>
    <t>Mirembaj paisje fax</t>
  </si>
  <si>
    <t>Mirembajtje telefoni</t>
  </si>
  <si>
    <t>Mirembajtje stabilizator</t>
  </si>
  <si>
    <t>Mirembajtje central telefoni</t>
  </si>
  <si>
    <t>Mirembajtje qender zeri</t>
  </si>
  <si>
    <t>Mirembajtje ashensori</t>
  </si>
  <si>
    <t>Mirembajtje elektrike</t>
  </si>
  <si>
    <t>Mirembajtje paisje zyre</t>
  </si>
  <si>
    <t>Mirembajtje sistem sigurie</t>
  </si>
  <si>
    <t>Mirembajtje rrjeti kompjuterik(network LAN)</t>
  </si>
  <si>
    <t>Miremb.programe(software per menaxh.ceshtjeve gjyqesore.)</t>
  </si>
  <si>
    <t>Miremb.programe(software per legjislacionin shqiptar)</t>
  </si>
  <si>
    <t>Mirembajtje faqe interneti(faqe web)</t>
  </si>
  <si>
    <t>SHPENZIME TE TJERA SPECIALE</t>
  </si>
  <si>
    <t>Shpenzim pritje percjellje</t>
  </si>
  <si>
    <t>Shpenz. per Aktivitete Sociale</t>
  </si>
  <si>
    <t>Shpenz. Tatim &amp; taksa</t>
  </si>
  <si>
    <t>Shpenz.siguracion ndertese</t>
  </si>
  <si>
    <t>Shpenz.Pagese eksperti</t>
  </si>
  <si>
    <t>Shpenz.Pagese psikologe</t>
  </si>
  <si>
    <t xml:space="preserve">Shpenz.Avokate </t>
  </si>
  <si>
    <t>Shpenz.per honorare(bordi)</t>
  </si>
  <si>
    <t>Shpenz.perkethime</t>
  </si>
  <si>
    <t>Shpenzime per pagesa kuotizacioni</t>
  </si>
  <si>
    <t>Pagese komisjoni per tenderat</t>
  </si>
  <si>
    <t>Ekzekutime Vendimi</t>
  </si>
  <si>
    <t>Shpenz.per konferencen gjyqesore</t>
  </si>
  <si>
    <t>Shpenzim leje ndertimi</t>
  </si>
  <si>
    <t>Shpenzime rruajtjen e objektit</t>
  </si>
  <si>
    <t>Shpenzim sigurimin e gjyqtareve krimeve</t>
  </si>
  <si>
    <t>Transferim tek individi (per gjyqtaret ne liste pritje)</t>
  </si>
  <si>
    <t>Ndihme ekonomike</t>
  </si>
  <si>
    <t>INVESTIME  GJITHESEJ</t>
  </si>
  <si>
    <t>Projekt per rikonstrusion te plote te godines.</t>
  </si>
  <si>
    <t>Projekt per ndertim te ri  te godines.</t>
  </si>
  <si>
    <t>Ndertim</t>
  </si>
  <si>
    <t>Rikonstruksion i plote</t>
  </si>
  <si>
    <t>Rikonstruksion ne nivel mirembajtje</t>
  </si>
  <si>
    <t xml:space="preserve">Mjete Transporti </t>
  </si>
  <si>
    <t>Paisje elektronike</t>
  </si>
  <si>
    <t>Paisje sigurie</t>
  </si>
  <si>
    <t>Paisje mobilje</t>
  </si>
  <si>
    <t>Paisje elektrike</t>
  </si>
  <si>
    <t>Paisje te tjera</t>
  </si>
  <si>
    <t>TOTALI</t>
  </si>
  <si>
    <t>Kryetari Deges Buxhetit</t>
  </si>
  <si>
    <t>Transferta korrente te brendeshme</t>
  </si>
  <si>
    <t>Trans per Buxh. Fam. &amp; Individ</t>
  </si>
  <si>
    <t>Program elektronik per dixhitalizimin e aktivitetit financiar, buxh, e burimeve njerzore</t>
  </si>
  <si>
    <t>Kontributi i Sig.Shendetesor</t>
  </si>
  <si>
    <t>shku</t>
  </si>
  <si>
    <t>mar</t>
  </si>
  <si>
    <t>prill</t>
  </si>
  <si>
    <t>maj</t>
  </si>
  <si>
    <t>korr</t>
  </si>
  <si>
    <t>gush</t>
  </si>
  <si>
    <t>shta</t>
  </si>
  <si>
    <t>tet</t>
  </si>
  <si>
    <t>nent</t>
  </si>
  <si>
    <t>dhjet</t>
  </si>
  <si>
    <t>janar</t>
  </si>
  <si>
    <t>PAGA,SHPERB,SHPEN.TJERA 600</t>
  </si>
  <si>
    <t>KONTRIBUTE TE SIG. SHOQER. 601</t>
  </si>
  <si>
    <t>MALLRA DHE SHERB.TJERA 602</t>
  </si>
  <si>
    <t>shkurt</t>
  </si>
  <si>
    <t>korrik</t>
  </si>
  <si>
    <t>Gjykata Rrethit Korce</t>
  </si>
  <si>
    <t>Raport</t>
  </si>
  <si>
    <t>Taqtim Page</t>
  </si>
  <si>
    <t>Shtese page vjetersi</t>
  </si>
  <si>
    <t>Shtese page veshtiresi</t>
  </si>
  <si>
    <t>Shtese page funksion</t>
  </si>
  <si>
    <t xml:space="preserve">Tremujori </t>
  </si>
  <si>
    <t>shpenzime trans larje</t>
  </si>
  <si>
    <t>Raimonda Teneqexhi</t>
  </si>
  <si>
    <t>shtator</t>
  </si>
  <si>
    <t>tetror</t>
  </si>
  <si>
    <t>qershor</t>
  </si>
  <si>
    <t>dhjetor</t>
  </si>
  <si>
    <t xml:space="preserve">                    LULJETA  KOLE</t>
  </si>
  <si>
    <t>000 lek</t>
  </si>
  <si>
    <t>mars</t>
  </si>
  <si>
    <t>punonjes kontrate</t>
  </si>
  <si>
    <t>Materiale dezif covid</t>
  </si>
  <si>
    <t>Kolaudim ashensori</t>
  </si>
  <si>
    <t>10.29.023</t>
  </si>
  <si>
    <t>Materiale zyre(kuti arkivi)</t>
  </si>
  <si>
    <t>Plani buxhetor viti 2022</t>
  </si>
  <si>
    <t>BESNIK SHEHU</t>
  </si>
  <si>
    <t xml:space="preserve">           ZVKryetar Gjykates</t>
  </si>
  <si>
    <t>plan  rilevimi</t>
  </si>
  <si>
    <t>sherbim transporti</t>
  </si>
  <si>
    <t>ndryshimet e vitit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</si>
</sst>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4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wrapText="1"/>
    </xf>
    <xf numFmtId="3" fontId="9" fillId="0" borderId="2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5" fillId="0" borderId="27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" fontId="9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30" xfId="0" applyFont="1" applyBorder="1" applyAlignment="1">
      <alignment/>
    </xf>
    <xf numFmtId="0" fontId="6" fillId="5" borderId="28" xfId="0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5" fillId="0" borderId="37" xfId="0" applyNumberFormat="1" applyFont="1" applyBorder="1" applyAlignment="1">
      <alignment/>
    </xf>
    <xf numFmtId="3" fontId="4" fillId="32" borderId="17" xfId="0" applyNumberFormat="1" applyFont="1" applyFill="1" applyBorder="1" applyAlignment="1">
      <alignment/>
    </xf>
    <xf numFmtId="3" fontId="4" fillId="32" borderId="24" xfId="0" applyNumberFormat="1" applyFont="1" applyFill="1" applyBorder="1" applyAlignment="1">
      <alignment/>
    </xf>
    <xf numFmtId="3" fontId="4" fillId="32" borderId="38" xfId="0" applyNumberFormat="1" applyFont="1" applyFill="1" applyBorder="1" applyAlignment="1">
      <alignment/>
    </xf>
    <xf numFmtId="3" fontId="4" fillId="32" borderId="18" xfId="0" applyNumberFormat="1" applyFont="1" applyFill="1" applyBorder="1" applyAlignment="1">
      <alignment/>
    </xf>
    <xf numFmtId="3" fontId="4" fillId="32" borderId="37" xfId="0" applyNumberFormat="1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43" xfId="0" applyFont="1" applyFill="1" applyBorder="1" applyAlignment="1">
      <alignment wrapText="1"/>
    </xf>
    <xf numFmtId="0" fontId="6" fillId="33" borderId="4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19.28125" style="0" customWidth="1"/>
  </cols>
  <sheetData>
    <row r="1" spans="1:18" ht="15">
      <c r="A1" s="7"/>
      <c r="B1" s="7" t="s">
        <v>118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 thickBot="1">
      <c r="A2" s="7"/>
      <c r="B2" s="7" t="s">
        <v>137</v>
      </c>
      <c r="C2" s="7"/>
      <c r="D2" s="7"/>
      <c r="E2" s="7" t="s">
        <v>139</v>
      </c>
      <c r="F2" s="7"/>
      <c r="G2" s="7"/>
      <c r="H2" s="7"/>
      <c r="I2" s="7" t="s">
        <v>144</v>
      </c>
      <c r="J2" s="7"/>
      <c r="K2" s="7"/>
      <c r="L2" s="7"/>
      <c r="M2" s="7"/>
      <c r="N2" s="7"/>
      <c r="O2" s="7"/>
      <c r="P2" s="7"/>
      <c r="Q2" s="7" t="s">
        <v>132</v>
      </c>
      <c r="R2" s="7"/>
    </row>
    <row r="3" spans="1:19" ht="15.75" thickBot="1">
      <c r="A3" s="121"/>
      <c r="B3" s="121" t="s">
        <v>0</v>
      </c>
      <c r="C3" s="123" t="s">
        <v>1</v>
      </c>
      <c r="D3" s="125" t="s">
        <v>124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20" ht="15.75" thickBot="1">
      <c r="A4" s="122"/>
      <c r="B4" s="122"/>
      <c r="C4" s="124"/>
      <c r="D4" s="55" t="s">
        <v>3</v>
      </c>
      <c r="E4" s="54" t="s">
        <v>112</v>
      </c>
      <c r="F4" s="51" t="s">
        <v>116</v>
      </c>
      <c r="G4" s="57" t="s">
        <v>133</v>
      </c>
      <c r="H4" s="55" t="s">
        <v>4</v>
      </c>
      <c r="I4" s="54" t="s">
        <v>104</v>
      </c>
      <c r="J4" s="51" t="s">
        <v>105</v>
      </c>
      <c r="K4" s="57" t="s">
        <v>129</v>
      </c>
      <c r="L4" s="37" t="s">
        <v>5</v>
      </c>
      <c r="M4" s="60" t="s">
        <v>117</v>
      </c>
      <c r="N4" s="52" t="s">
        <v>107</v>
      </c>
      <c r="O4" s="61" t="s">
        <v>127</v>
      </c>
      <c r="P4" s="37" t="s">
        <v>6</v>
      </c>
      <c r="Q4" s="60" t="s">
        <v>128</v>
      </c>
      <c r="R4" s="52" t="s">
        <v>110</v>
      </c>
      <c r="S4" s="53" t="s">
        <v>130</v>
      </c>
      <c r="T4" s="118"/>
    </row>
    <row r="5" spans="1:19" ht="15.75" thickBot="1">
      <c r="A5" s="8">
        <v>1</v>
      </c>
      <c r="B5" s="8" t="s">
        <v>113</v>
      </c>
      <c r="C5" s="103">
        <f>SUM(C6:C16)</f>
        <v>50000</v>
      </c>
      <c r="D5" s="103">
        <f>SUM(D6:D16)</f>
        <v>16500</v>
      </c>
      <c r="E5" s="103">
        <f aca="true" t="shared" si="0" ref="E5:S5">SUM(E6:E16)</f>
        <v>5500</v>
      </c>
      <c r="F5" s="103">
        <f t="shared" si="0"/>
        <v>5500</v>
      </c>
      <c r="G5" s="103">
        <f t="shared" si="0"/>
        <v>5500</v>
      </c>
      <c r="H5" s="103">
        <f t="shared" si="0"/>
        <v>15900</v>
      </c>
      <c r="I5" s="103">
        <f t="shared" si="0"/>
        <v>5500</v>
      </c>
      <c r="J5" s="103">
        <f t="shared" si="0"/>
        <v>5200</v>
      </c>
      <c r="K5" s="103">
        <f t="shared" si="0"/>
        <v>5200</v>
      </c>
      <c r="L5" s="103">
        <f t="shared" si="0"/>
        <v>6400</v>
      </c>
      <c r="M5" s="103">
        <f t="shared" si="0"/>
        <v>-3800</v>
      </c>
      <c r="N5" s="103">
        <f t="shared" si="0"/>
        <v>5200</v>
      </c>
      <c r="O5" s="103">
        <f t="shared" si="0"/>
        <v>5000</v>
      </c>
      <c r="P5" s="103">
        <f t="shared" si="0"/>
        <v>11200</v>
      </c>
      <c r="Q5" s="103">
        <f t="shared" si="0"/>
        <v>5000</v>
      </c>
      <c r="R5" s="103">
        <f t="shared" si="0"/>
        <v>4000</v>
      </c>
      <c r="S5" s="103">
        <f t="shared" si="0"/>
        <v>2200</v>
      </c>
    </row>
    <row r="6" spans="1:20" ht="15">
      <c r="A6" s="10"/>
      <c r="B6" s="11" t="s">
        <v>7</v>
      </c>
      <c r="C6" s="98">
        <f>D6+H6+L6+P6</f>
        <v>28000</v>
      </c>
      <c r="D6" s="98">
        <f>E6+F6+G6</f>
        <v>9500</v>
      </c>
      <c r="E6" s="10">
        <v>3100</v>
      </c>
      <c r="F6" s="10">
        <v>3200</v>
      </c>
      <c r="G6" s="23">
        <v>3200</v>
      </c>
      <c r="H6" s="98">
        <f>I6+J6+K6</f>
        <v>9600</v>
      </c>
      <c r="I6" s="10">
        <v>3300</v>
      </c>
      <c r="J6" s="23">
        <v>3100</v>
      </c>
      <c r="K6" s="10">
        <v>3200</v>
      </c>
      <c r="L6" s="98">
        <f>M6+N6+O6</f>
        <v>3130</v>
      </c>
      <c r="M6" s="23">
        <v>-3000</v>
      </c>
      <c r="N6" s="10">
        <v>3100</v>
      </c>
      <c r="O6" s="101">
        <v>3030</v>
      </c>
      <c r="P6" s="98">
        <f>Q6+R6+S6</f>
        <v>5770</v>
      </c>
      <c r="Q6" s="99">
        <v>3000</v>
      </c>
      <c r="R6" s="100">
        <v>2070</v>
      </c>
      <c r="S6" s="102">
        <v>700</v>
      </c>
      <c r="T6" s="119"/>
    </row>
    <row r="7" spans="1:19" ht="15">
      <c r="A7" s="13"/>
      <c r="B7" s="14" t="s">
        <v>119</v>
      </c>
      <c r="C7" s="12">
        <f aca="true" t="shared" si="1" ref="C7:C19">D7+H7+L7+P7</f>
        <v>815</v>
      </c>
      <c r="D7" s="12">
        <f>E7+F7+G7</f>
        <v>116</v>
      </c>
      <c r="E7" s="13">
        <v>70</v>
      </c>
      <c r="F7" s="13">
        <v>0</v>
      </c>
      <c r="G7" s="13">
        <v>46</v>
      </c>
      <c r="H7" s="12">
        <f>I7+J7+K7</f>
        <v>90</v>
      </c>
      <c r="I7" s="13">
        <v>30</v>
      </c>
      <c r="J7" s="13">
        <v>30</v>
      </c>
      <c r="K7" s="13">
        <v>30</v>
      </c>
      <c r="L7" s="98">
        <f>M7+N7+O7</f>
        <v>48</v>
      </c>
      <c r="M7" s="13">
        <v>28</v>
      </c>
      <c r="N7" s="13"/>
      <c r="O7" s="58">
        <v>20</v>
      </c>
      <c r="P7" s="98">
        <f>Q7+R7+S7</f>
        <v>561</v>
      </c>
      <c r="Q7" s="44">
        <v>20</v>
      </c>
      <c r="R7" s="38">
        <v>20</v>
      </c>
      <c r="S7" s="2">
        <v>521</v>
      </c>
    </row>
    <row r="8" spans="1:20" ht="15">
      <c r="A8" s="13"/>
      <c r="B8" s="14" t="s">
        <v>120</v>
      </c>
      <c r="C8" s="12">
        <f t="shared" si="1"/>
        <v>5520</v>
      </c>
      <c r="D8" s="12">
        <f aca="true" t="shared" si="2" ref="D8:D16">E8+F8+G8</f>
        <v>1950</v>
      </c>
      <c r="E8" s="13">
        <v>650</v>
      </c>
      <c r="F8" s="13">
        <v>650</v>
      </c>
      <c r="G8" s="13">
        <v>650</v>
      </c>
      <c r="H8" s="12">
        <f aca="true" t="shared" si="3" ref="H8:H15">I8+J8+K8</f>
        <v>1820</v>
      </c>
      <c r="I8" s="13">
        <v>620</v>
      </c>
      <c r="J8" s="13">
        <v>600</v>
      </c>
      <c r="K8" s="13">
        <v>600</v>
      </c>
      <c r="L8" s="12">
        <f aca="true" t="shared" si="4" ref="L8:L16">M8+N8+O8</f>
        <v>600</v>
      </c>
      <c r="M8" s="13">
        <v>-600</v>
      </c>
      <c r="N8" s="13">
        <v>600</v>
      </c>
      <c r="O8" s="58">
        <v>600</v>
      </c>
      <c r="P8" s="12">
        <f aca="true" t="shared" si="5" ref="P8:P16">Q8+R8+S8</f>
        <v>1150</v>
      </c>
      <c r="Q8" s="44">
        <v>600</v>
      </c>
      <c r="R8" s="38">
        <v>600</v>
      </c>
      <c r="S8" s="2">
        <v>-50</v>
      </c>
      <c r="T8" s="120"/>
    </row>
    <row r="9" spans="1:20" ht="15">
      <c r="A9" s="13"/>
      <c r="B9" s="14" t="s">
        <v>8</v>
      </c>
      <c r="C9" s="12">
        <f t="shared" si="1"/>
        <v>3950</v>
      </c>
      <c r="D9" s="12">
        <f t="shared" si="2"/>
        <v>1300</v>
      </c>
      <c r="E9" s="13">
        <v>450</v>
      </c>
      <c r="F9" s="13">
        <v>450</v>
      </c>
      <c r="G9" s="13">
        <v>400</v>
      </c>
      <c r="H9" s="12">
        <f t="shared" si="3"/>
        <v>1200</v>
      </c>
      <c r="I9" s="13">
        <v>400</v>
      </c>
      <c r="J9" s="13">
        <v>400</v>
      </c>
      <c r="K9" s="13">
        <v>400</v>
      </c>
      <c r="L9" s="12">
        <f t="shared" si="4"/>
        <v>320</v>
      </c>
      <c r="M9" s="13">
        <v>-300</v>
      </c>
      <c r="N9" s="13">
        <v>320</v>
      </c>
      <c r="O9" s="58">
        <v>300</v>
      </c>
      <c r="P9" s="12">
        <f t="shared" si="5"/>
        <v>1130</v>
      </c>
      <c r="Q9" s="44">
        <v>360</v>
      </c>
      <c r="R9" s="38">
        <v>320</v>
      </c>
      <c r="S9" s="2">
        <v>450</v>
      </c>
      <c r="T9" s="120"/>
    </row>
    <row r="10" spans="1:20" ht="15">
      <c r="A10" s="13"/>
      <c r="B10" s="14" t="s">
        <v>9</v>
      </c>
      <c r="C10" s="12">
        <f t="shared" si="1"/>
        <v>1450</v>
      </c>
      <c r="D10" s="12">
        <f t="shared" si="2"/>
        <v>450</v>
      </c>
      <c r="E10" s="13">
        <v>150</v>
      </c>
      <c r="F10" s="13">
        <v>150</v>
      </c>
      <c r="G10" s="13">
        <v>150</v>
      </c>
      <c r="H10" s="12">
        <f t="shared" si="3"/>
        <v>300</v>
      </c>
      <c r="I10" s="13">
        <v>100</v>
      </c>
      <c r="J10" s="13">
        <v>100</v>
      </c>
      <c r="K10" s="13">
        <v>100</v>
      </c>
      <c r="L10" s="12">
        <f t="shared" si="4"/>
        <v>200</v>
      </c>
      <c r="M10" s="13">
        <v>0</v>
      </c>
      <c r="N10" s="13">
        <v>100</v>
      </c>
      <c r="O10" s="58">
        <v>100</v>
      </c>
      <c r="P10" s="12">
        <f t="shared" si="5"/>
        <v>500</v>
      </c>
      <c r="Q10" s="44">
        <v>120</v>
      </c>
      <c r="R10" s="38">
        <v>90</v>
      </c>
      <c r="S10" s="2">
        <v>290</v>
      </c>
      <c r="T10" s="120"/>
    </row>
    <row r="11" spans="1:20" ht="15">
      <c r="A11" s="13"/>
      <c r="B11" s="14" t="s">
        <v>121</v>
      </c>
      <c r="C11" s="12">
        <f t="shared" si="1"/>
        <v>6250</v>
      </c>
      <c r="D11" s="12">
        <f t="shared" si="2"/>
        <v>2100</v>
      </c>
      <c r="E11" s="16">
        <v>700</v>
      </c>
      <c r="F11" s="16">
        <v>700</v>
      </c>
      <c r="G11" s="16">
        <v>700</v>
      </c>
      <c r="H11" s="12">
        <f t="shared" si="3"/>
        <v>1730</v>
      </c>
      <c r="I11" s="16">
        <v>600</v>
      </c>
      <c r="J11" s="16">
        <v>600</v>
      </c>
      <c r="K11" s="16">
        <v>530</v>
      </c>
      <c r="L11" s="12">
        <f t="shared" si="4"/>
        <v>1200</v>
      </c>
      <c r="M11" s="16">
        <v>0</v>
      </c>
      <c r="N11" s="16">
        <v>600</v>
      </c>
      <c r="O11" s="58">
        <v>600</v>
      </c>
      <c r="P11" s="12">
        <f t="shared" si="5"/>
        <v>1220</v>
      </c>
      <c r="Q11" s="44">
        <v>600</v>
      </c>
      <c r="R11" s="38">
        <v>550</v>
      </c>
      <c r="S11" s="2">
        <v>70</v>
      </c>
      <c r="T11" s="120"/>
    </row>
    <row r="12" spans="1:19" ht="15">
      <c r="A12" s="13"/>
      <c r="B12" s="14" t="s">
        <v>122</v>
      </c>
      <c r="C12" s="12">
        <f t="shared" si="1"/>
        <v>800</v>
      </c>
      <c r="D12" s="12">
        <f t="shared" si="2"/>
        <v>250</v>
      </c>
      <c r="E12" s="16">
        <v>150</v>
      </c>
      <c r="F12" s="16">
        <v>50</v>
      </c>
      <c r="G12" s="16">
        <v>50</v>
      </c>
      <c r="H12" s="12">
        <f t="shared" si="3"/>
        <v>255</v>
      </c>
      <c r="I12" s="16">
        <v>75</v>
      </c>
      <c r="J12" s="16">
        <v>140</v>
      </c>
      <c r="K12" s="16">
        <v>40</v>
      </c>
      <c r="L12" s="12">
        <f t="shared" si="4"/>
        <v>220</v>
      </c>
      <c r="M12" s="16">
        <v>40</v>
      </c>
      <c r="N12" s="16">
        <v>140</v>
      </c>
      <c r="O12" s="58">
        <v>40</v>
      </c>
      <c r="P12" s="12">
        <f t="shared" si="5"/>
        <v>75</v>
      </c>
      <c r="Q12" s="44"/>
      <c r="R12" s="38">
        <v>75</v>
      </c>
      <c r="S12" s="2"/>
    </row>
    <row r="13" spans="1:19" ht="15">
      <c r="A13" s="16"/>
      <c r="B13" s="14" t="s">
        <v>123</v>
      </c>
      <c r="C13" s="12">
        <f t="shared" si="1"/>
        <v>200</v>
      </c>
      <c r="D13" s="12">
        <f t="shared" si="2"/>
        <v>51</v>
      </c>
      <c r="E13" s="13">
        <v>17</v>
      </c>
      <c r="F13" s="13">
        <v>15</v>
      </c>
      <c r="G13" s="13">
        <v>19</v>
      </c>
      <c r="H13" s="12">
        <f t="shared" si="3"/>
        <v>48</v>
      </c>
      <c r="I13" s="13">
        <v>18</v>
      </c>
      <c r="J13" s="13">
        <v>15</v>
      </c>
      <c r="K13" s="13">
        <v>15</v>
      </c>
      <c r="L13" s="12">
        <f t="shared" si="4"/>
        <v>62</v>
      </c>
      <c r="M13" s="13">
        <v>17</v>
      </c>
      <c r="N13" s="13">
        <v>20</v>
      </c>
      <c r="O13" s="58">
        <v>25</v>
      </c>
      <c r="P13" s="12">
        <f t="shared" si="5"/>
        <v>39</v>
      </c>
      <c r="Q13" s="44">
        <v>15</v>
      </c>
      <c r="R13" s="38">
        <v>11</v>
      </c>
      <c r="S13" s="2">
        <v>13</v>
      </c>
    </row>
    <row r="14" spans="1:20" ht="15">
      <c r="A14" s="13"/>
      <c r="B14" s="14" t="s">
        <v>10</v>
      </c>
      <c r="C14" s="12">
        <f t="shared" si="1"/>
        <v>3015</v>
      </c>
      <c r="D14" s="12">
        <f t="shared" si="2"/>
        <v>783</v>
      </c>
      <c r="E14" s="25">
        <v>213</v>
      </c>
      <c r="F14" s="25">
        <v>285</v>
      </c>
      <c r="G14" s="25">
        <v>285</v>
      </c>
      <c r="H14" s="12">
        <f t="shared" si="3"/>
        <v>857</v>
      </c>
      <c r="I14" s="25">
        <v>357</v>
      </c>
      <c r="J14" s="25">
        <v>215</v>
      </c>
      <c r="K14" s="25">
        <v>285</v>
      </c>
      <c r="L14" s="12">
        <f t="shared" si="4"/>
        <v>620</v>
      </c>
      <c r="M14" s="25">
        <v>15</v>
      </c>
      <c r="N14" s="25">
        <v>320</v>
      </c>
      <c r="O14" s="58">
        <v>285</v>
      </c>
      <c r="P14" s="12">
        <f t="shared" si="5"/>
        <v>755</v>
      </c>
      <c r="Q14" s="44">
        <v>285</v>
      </c>
      <c r="R14" s="38">
        <v>264</v>
      </c>
      <c r="S14" s="2">
        <v>206</v>
      </c>
      <c r="T14" s="120"/>
    </row>
    <row r="15" spans="1:19" ht="15">
      <c r="A15" s="13"/>
      <c r="B15" s="14" t="s">
        <v>11</v>
      </c>
      <c r="C15" s="26">
        <f t="shared" si="1"/>
        <v>0</v>
      </c>
      <c r="D15" s="12">
        <f t="shared" si="2"/>
        <v>0</v>
      </c>
      <c r="E15" s="25"/>
      <c r="F15" s="25"/>
      <c r="G15" s="25"/>
      <c r="H15" s="12">
        <f t="shared" si="3"/>
        <v>0</v>
      </c>
      <c r="I15" s="25"/>
      <c r="J15" s="25"/>
      <c r="K15" s="25"/>
      <c r="L15" s="12">
        <f t="shared" si="4"/>
        <v>0</v>
      </c>
      <c r="M15" s="25"/>
      <c r="N15" s="25"/>
      <c r="O15" s="59"/>
      <c r="P15" s="12">
        <f t="shared" si="5"/>
        <v>0</v>
      </c>
      <c r="Q15" s="48"/>
      <c r="R15" s="49"/>
      <c r="S15" s="4"/>
    </row>
    <row r="16" spans="1:19" ht="15.75" thickBot="1">
      <c r="A16" s="25"/>
      <c r="B16" s="106" t="s">
        <v>134</v>
      </c>
      <c r="C16" s="26">
        <f t="shared" si="1"/>
        <v>0</v>
      </c>
      <c r="D16" s="12">
        <f t="shared" si="2"/>
        <v>0</v>
      </c>
      <c r="E16" s="107"/>
      <c r="F16" s="107"/>
      <c r="G16" s="107"/>
      <c r="H16" s="12"/>
      <c r="I16" s="107"/>
      <c r="J16" s="107"/>
      <c r="K16" s="107"/>
      <c r="L16" s="26">
        <f t="shared" si="4"/>
        <v>0</v>
      </c>
      <c r="M16" s="107"/>
      <c r="N16" s="107"/>
      <c r="O16" s="108"/>
      <c r="P16" s="26">
        <f t="shared" si="5"/>
        <v>0</v>
      </c>
      <c r="Q16" s="109"/>
      <c r="R16" s="109"/>
      <c r="S16" s="110"/>
    </row>
    <row r="17" spans="1:19" ht="15.75" thickBot="1">
      <c r="A17" s="8">
        <v>2</v>
      </c>
      <c r="B17" s="8" t="s">
        <v>114</v>
      </c>
      <c r="C17" s="103">
        <f>SUM(C18:C19)</f>
        <v>6500</v>
      </c>
      <c r="D17" s="103">
        <f>SUM(D18:D19)</f>
        <v>2400</v>
      </c>
      <c r="E17" s="104">
        <f>E18+E19</f>
        <v>900</v>
      </c>
      <c r="F17" s="104">
        <f>F18+F19</f>
        <v>800</v>
      </c>
      <c r="G17" s="104">
        <f>G18+G19</f>
        <v>700</v>
      </c>
      <c r="H17" s="103">
        <f>SUM(H18:H19)</f>
        <v>1500</v>
      </c>
      <c r="I17" s="104">
        <f>I18+I19</f>
        <v>500</v>
      </c>
      <c r="J17" s="104">
        <f>J18+J19</f>
        <v>500</v>
      </c>
      <c r="K17" s="104">
        <f>K18+K19</f>
        <v>500</v>
      </c>
      <c r="L17" s="103">
        <f>SUM(L18:L19)</f>
        <v>1500</v>
      </c>
      <c r="M17" s="104">
        <f>M18+M19</f>
        <v>500</v>
      </c>
      <c r="N17" s="104">
        <f>N18+N19</f>
        <v>500</v>
      </c>
      <c r="O17" s="104">
        <f>O18+O19</f>
        <v>500</v>
      </c>
      <c r="P17" s="103">
        <f>SUM(P18:P19)</f>
        <v>1100</v>
      </c>
      <c r="Q17" s="104">
        <f>Q18+Q19</f>
        <v>500</v>
      </c>
      <c r="R17" s="104">
        <f>R18+R19</f>
        <v>450</v>
      </c>
      <c r="S17" s="104">
        <f>S18+S19</f>
        <v>150</v>
      </c>
    </row>
    <row r="18" spans="1:19" ht="15">
      <c r="A18" s="10"/>
      <c r="B18" s="11" t="s">
        <v>12</v>
      </c>
      <c r="C18" s="12">
        <f t="shared" si="1"/>
        <v>5440</v>
      </c>
      <c r="D18" s="12">
        <f>E18+F18+G18</f>
        <v>1890</v>
      </c>
      <c r="E18" s="10">
        <v>630</v>
      </c>
      <c r="F18" s="10">
        <v>680</v>
      </c>
      <c r="G18" s="10">
        <v>580</v>
      </c>
      <c r="H18" s="12">
        <f>I18+J18+K18</f>
        <v>1240</v>
      </c>
      <c r="I18" s="10">
        <v>420</v>
      </c>
      <c r="J18" s="10">
        <v>420</v>
      </c>
      <c r="K18" s="10">
        <v>400</v>
      </c>
      <c r="L18" s="12">
        <f>M18+N18+O18</f>
        <v>1260</v>
      </c>
      <c r="M18" s="10">
        <v>420</v>
      </c>
      <c r="N18" s="10">
        <v>420</v>
      </c>
      <c r="O18" s="10">
        <v>420</v>
      </c>
      <c r="P18" s="12">
        <f>Q18+R18+S18</f>
        <v>1050</v>
      </c>
      <c r="Q18" s="10">
        <v>450</v>
      </c>
      <c r="R18" s="10">
        <v>450</v>
      </c>
      <c r="S18" s="10">
        <v>150</v>
      </c>
    </row>
    <row r="19" spans="1:19" ht="15.75" thickBot="1">
      <c r="A19" s="16"/>
      <c r="B19" s="11" t="s">
        <v>101</v>
      </c>
      <c r="C19" s="26">
        <f t="shared" si="1"/>
        <v>1060</v>
      </c>
      <c r="D19" s="12">
        <f>E19+F19+G19</f>
        <v>510</v>
      </c>
      <c r="E19" s="16">
        <v>270</v>
      </c>
      <c r="F19" s="16">
        <v>120</v>
      </c>
      <c r="G19" s="16">
        <v>120</v>
      </c>
      <c r="H19" s="12">
        <f>I19+J19+K19</f>
        <v>260</v>
      </c>
      <c r="I19" s="16">
        <v>80</v>
      </c>
      <c r="J19" s="16">
        <v>80</v>
      </c>
      <c r="K19" s="16">
        <v>100</v>
      </c>
      <c r="L19" s="12">
        <f>M19+N19+O19</f>
        <v>240</v>
      </c>
      <c r="M19" s="16">
        <v>80</v>
      </c>
      <c r="N19" s="16">
        <v>80</v>
      </c>
      <c r="O19" s="16">
        <v>80</v>
      </c>
      <c r="P19" s="12">
        <f>Q19+R19+S19</f>
        <v>50</v>
      </c>
      <c r="Q19" s="16">
        <v>50</v>
      </c>
      <c r="R19" s="16"/>
      <c r="S19" s="16"/>
    </row>
    <row r="20" spans="1:19" ht="15.75" thickBot="1">
      <c r="A20" s="8">
        <v>3</v>
      </c>
      <c r="B20" s="17" t="s">
        <v>115</v>
      </c>
      <c r="C20" s="103">
        <f aca="true" t="shared" si="6" ref="C20:S20">C21+C26+C41+C50+C59+C82</f>
        <v>8500</v>
      </c>
      <c r="D20" s="103">
        <f t="shared" si="6"/>
        <v>3500</v>
      </c>
      <c r="E20" s="103">
        <f t="shared" si="6"/>
        <v>500</v>
      </c>
      <c r="F20" s="103">
        <f t="shared" si="6"/>
        <v>1500</v>
      </c>
      <c r="G20" s="103">
        <f t="shared" si="6"/>
        <v>1500</v>
      </c>
      <c r="H20" s="103">
        <f t="shared" si="6"/>
        <v>1100</v>
      </c>
      <c r="I20" s="103">
        <f t="shared" si="6"/>
        <v>-500</v>
      </c>
      <c r="J20" s="103">
        <f t="shared" si="6"/>
        <v>1000</v>
      </c>
      <c r="K20" s="103">
        <f t="shared" si="6"/>
        <v>600</v>
      </c>
      <c r="L20" s="103">
        <f t="shared" si="6"/>
        <v>3800</v>
      </c>
      <c r="M20" s="103">
        <f t="shared" si="6"/>
        <v>2800</v>
      </c>
      <c r="N20" s="103">
        <f t="shared" si="6"/>
        <v>500</v>
      </c>
      <c r="O20" s="103">
        <f t="shared" si="6"/>
        <v>500</v>
      </c>
      <c r="P20" s="103">
        <f t="shared" si="6"/>
        <v>100.00000000000011</v>
      </c>
      <c r="Q20" s="103">
        <f t="shared" si="6"/>
        <v>400</v>
      </c>
      <c r="R20" s="103">
        <f t="shared" si="6"/>
        <v>100</v>
      </c>
      <c r="S20" s="103">
        <f t="shared" si="6"/>
        <v>-400</v>
      </c>
    </row>
    <row r="21" spans="1:19" ht="15">
      <c r="A21" s="18">
        <v>3.1</v>
      </c>
      <c r="B21" s="19" t="s">
        <v>13</v>
      </c>
      <c r="C21" s="92">
        <f>D21+H21+L21+P21</f>
        <v>300</v>
      </c>
      <c r="D21" s="92">
        <f>E21+F21+G21</f>
        <v>64</v>
      </c>
      <c r="E21" s="94">
        <f>E22+E23+E24+E25</f>
        <v>14</v>
      </c>
      <c r="F21" s="94">
        <f>F22+F23+F24+F25</f>
        <v>20</v>
      </c>
      <c r="G21" s="94">
        <f>G22+G23+G24+G25</f>
        <v>30</v>
      </c>
      <c r="H21" s="92">
        <f>I21+J21+K21</f>
        <v>90</v>
      </c>
      <c r="I21" s="94">
        <f>I22+I23+I24+I25</f>
        <v>30</v>
      </c>
      <c r="J21" s="94">
        <f>J22+J23+J24+J25</f>
        <v>30</v>
      </c>
      <c r="K21" s="94">
        <f>K22+K23+K24+K25</f>
        <v>30</v>
      </c>
      <c r="L21" s="92">
        <f>M21+N21+O21</f>
        <v>39</v>
      </c>
      <c r="M21" s="94">
        <f>M22+M23+M24+M25</f>
        <v>0</v>
      </c>
      <c r="N21" s="94">
        <f>N22+N23+N24+N25</f>
        <v>29</v>
      </c>
      <c r="O21" s="94">
        <f>O22+O23+O24+O25</f>
        <v>10</v>
      </c>
      <c r="P21" s="92">
        <f>Q21+R21+S21</f>
        <v>107</v>
      </c>
      <c r="Q21" s="94">
        <f>Q22+Q23+Q24+Q25</f>
        <v>7</v>
      </c>
      <c r="R21" s="94">
        <f>R22+R23+R24+R25</f>
        <v>100</v>
      </c>
      <c r="S21" s="94">
        <f>S22+S23+S24+S25</f>
        <v>0</v>
      </c>
    </row>
    <row r="22" spans="1:19" ht="15">
      <c r="A22" s="10"/>
      <c r="B22" s="11" t="s">
        <v>14</v>
      </c>
      <c r="C22" s="12">
        <f>D22+H22+L22+P22</f>
        <v>300</v>
      </c>
      <c r="D22" s="12">
        <f>E22+F22+G22</f>
        <v>64</v>
      </c>
      <c r="E22" s="44">
        <v>14</v>
      </c>
      <c r="F22" s="38">
        <v>20</v>
      </c>
      <c r="G22" s="58">
        <v>30</v>
      </c>
      <c r="H22" s="12">
        <f aca="true" t="shared" si="7" ref="H22:H56">I22+J22+K22</f>
        <v>90</v>
      </c>
      <c r="I22" s="44">
        <v>30</v>
      </c>
      <c r="J22" s="38">
        <v>30</v>
      </c>
      <c r="K22" s="58">
        <v>30</v>
      </c>
      <c r="L22" s="12">
        <f aca="true" t="shared" si="8" ref="L22:L56">M22+N22+O22</f>
        <v>39</v>
      </c>
      <c r="M22" s="44"/>
      <c r="N22" s="38">
        <v>29</v>
      </c>
      <c r="O22" s="58">
        <v>10</v>
      </c>
      <c r="P22" s="12">
        <f aca="true" t="shared" si="9" ref="P22:P56">Q22+R22+S22</f>
        <v>107</v>
      </c>
      <c r="Q22" s="44">
        <v>7</v>
      </c>
      <c r="R22" s="38">
        <v>100</v>
      </c>
      <c r="S22" s="39"/>
    </row>
    <row r="23" spans="1:19" ht="15">
      <c r="A23" s="10"/>
      <c r="B23" s="11" t="s">
        <v>15</v>
      </c>
      <c r="C23" s="12">
        <f aca="true" t="shared" si="10" ref="C23:C56">D23+H23+L23+P23</f>
        <v>0</v>
      </c>
      <c r="D23" s="12">
        <f aca="true" t="shared" si="11" ref="D23:D56">E23+F23+G23</f>
        <v>0</v>
      </c>
      <c r="E23" s="44"/>
      <c r="F23" s="38"/>
      <c r="G23" s="58"/>
      <c r="H23" s="12">
        <f t="shared" si="7"/>
        <v>0</v>
      </c>
      <c r="I23" s="44"/>
      <c r="J23" s="38"/>
      <c r="K23" s="58"/>
      <c r="L23" s="12">
        <f t="shared" si="8"/>
        <v>0</v>
      </c>
      <c r="M23" s="44"/>
      <c r="N23" s="38"/>
      <c r="O23" s="58"/>
      <c r="P23" s="12">
        <f t="shared" si="9"/>
        <v>0</v>
      </c>
      <c r="Q23" s="44"/>
      <c r="R23" s="38"/>
      <c r="S23" s="39"/>
    </row>
    <row r="24" spans="1:19" ht="15">
      <c r="A24" s="10"/>
      <c r="B24" s="20" t="s">
        <v>16</v>
      </c>
      <c r="C24" s="12">
        <f t="shared" si="10"/>
        <v>0</v>
      </c>
      <c r="D24" s="12">
        <f t="shared" si="11"/>
        <v>0</v>
      </c>
      <c r="E24" s="44"/>
      <c r="F24" s="38"/>
      <c r="G24" s="58"/>
      <c r="H24" s="12">
        <f t="shared" si="7"/>
        <v>0</v>
      </c>
      <c r="I24" s="44"/>
      <c r="J24" s="38"/>
      <c r="K24" s="58"/>
      <c r="L24" s="12">
        <f t="shared" si="8"/>
        <v>0</v>
      </c>
      <c r="M24" s="44"/>
      <c r="N24" s="38"/>
      <c r="O24" s="58"/>
      <c r="P24" s="12">
        <f t="shared" si="9"/>
        <v>0</v>
      </c>
      <c r="Q24" s="44"/>
      <c r="R24" s="38"/>
      <c r="S24" s="2"/>
    </row>
    <row r="25" spans="1:19" ht="15">
      <c r="A25" s="10"/>
      <c r="B25" s="11" t="s">
        <v>17</v>
      </c>
      <c r="C25" s="12">
        <f t="shared" si="10"/>
        <v>0</v>
      </c>
      <c r="D25" s="12">
        <f t="shared" si="11"/>
        <v>0</v>
      </c>
      <c r="E25" s="44"/>
      <c r="F25" s="38"/>
      <c r="G25" s="58"/>
      <c r="H25" s="12">
        <f t="shared" si="7"/>
        <v>0</v>
      </c>
      <c r="I25" s="44"/>
      <c r="J25" s="38"/>
      <c r="K25" s="58"/>
      <c r="L25" s="12">
        <f t="shared" si="8"/>
        <v>0</v>
      </c>
      <c r="M25" s="44"/>
      <c r="N25" s="38"/>
      <c r="O25" s="58"/>
      <c r="P25" s="12">
        <f t="shared" si="9"/>
        <v>0</v>
      </c>
      <c r="Q25" s="44"/>
      <c r="R25" s="38"/>
      <c r="S25" s="2"/>
    </row>
    <row r="26" spans="1:19" ht="15">
      <c r="A26" s="21">
        <v>3.2</v>
      </c>
      <c r="B26" s="22" t="s">
        <v>18</v>
      </c>
      <c r="C26" s="92">
        <f>D26+H26+L26+P26</f>
        <v>3050.4</v>
      </c>
      <c r="D26" s="92">
        <f t="shared" si="11"/>
        <v>1530</v>
      </c>
      <c r="E26" s="93">
        <f>E27+E28+E29+E30+E31+E32+E33+E34+E35+E36+E37+E38+E39+E40</f>
        <v>10</v>
      </c>
      <c r="F26" s="93">
        <f>F27+F28+F29+F30+F31+F32+F33+F34+F35+F36+F37+F38+F39+F40</f>
        <v>810</v>
      </c>
      <c r="G26" s="93">
        <f>G27+G28+G29+G30+G31+G32+G33+G34+G35+G36+G37+G38+G39+G40</f>
        <v>710</v>
      </c>
      <c r="H26" s="92">
        <f t="shared" si="7"/>
        <v>550</v>
      </c>
      <c r="I26" s="93">
        <f>I27+I28+I29+I30+I31+I32+I33+I34+I35+I36+I37+I38+I39+I40</f>
        <v>345</v>
      </c>
      <c r="J26" s="93">
        <f>J27+J28+J29+J30+J31+J32+J33+J34+J35+J36+J37+J38+J39+J40</f>
        <v>90</v>
      </c>
      <c r="K26" s="93">
        <f>K27+K28+K29+K30+K31+K32+K33+K34+K35+K36+K37+K38+K39+K40</f>
        <v>115</v>
      </c>
      <c r="L26" s="92">
        <f t="shared" si="8"/>
        <v>210</v>
      </c>
      <c r="M26" s="93">
        <f>M27+M28+M29+M30+M31+M32+M33+M34+M35+M36+M37+M38+M39+M40</f>
        <v>60</v>
      </c>
      <c r="N26" s="93">
        <f>N27+N28+N29+N30+N31+N32+N33+N34+N35+N36+N37+N38+N39+N40</f>
        <v>0</v>
      </c>
      <c r="O26" s="93">
        <f>O27+O28+O29+O30+O31+O32+O33+O34+O35+O36+O37+O38+O39+O40</f>
        <v>150</v>
      </c>
      <c r="P26" s="92">
        <f t="shared" si="9"/>
        <v>760.4</v>
      </c>
      <c r="Q26" s="93">
        <f>Q27+Q28+Q29+Q30+Q31+Q32+Q33+Q34+Q35+Q36+Q37+Q38+Q39+Q40</f>
        <v>0</v>
      </c>
      <c r="R26" s="93">
        <f>R27+R28+R29+R30+R31+R32+R33+R34+R35+R36+R37+R38+R39+R40</f>
        <v>760.4</v>
      </c>
      <c r="S26" s="93">
        <f>S27+S28+S29+S30+S31+S32+S33+S34+S35+S36+S37+S38+S39+S40</f>
        <v>0</v>
      </c>
    </row>
    <row r="27" spans="1:19" ht="15">
      <c r="A27" s="13"/>
      <c r="B27" s="14" t="s">
        <v>19</v>
      </c>
      <c r="C27" s="12">
        <f t="shared" si="10"/>
        <v>156.4</v>
      </c>
      <c r="D27" s="12">
        <f t="shared" si="11"/>
        <v>150</v>
      </c>
      <c r="E27" s="44"/>
      <c r="F27" s="38">
        <v>50</v>
      </c>
      <c r="G27" s="58">
        <v>100</v>
      </c>
      <c r="H27" s="12">
        <f t="shared" si="7"/>
        <v>50</v>
      </c>
      <c r="I27" s="44">
        <v>50</v>
      </c>
      <c r="J27" s="38"/>
      <c r="K27" s="58"/>
      <c r="L27" s="12">
        <f t="shared" si="8"/>
        <v>0</v>
      </c>
      <c r="M27" s="44"/>
      <c r="N27" s="38"/>
      <c r="O27" s="58"/>
      <c r="P27" s="12">
        <f t="shared" si="9"/>
        <v>-43.6</v>
      </c>
      <c r="Q27" s="44"/>
      <c r="R27" s="38">
        <v>-43.6</v>
      </c>
      <c r="S27" s="39"/>
    </row>
    <row r="28" spans="1:19" ht="15">
      <c r="A28" s="13"/>
      <c r="B28" s="14" t="s">
        <v>20</v>
      </c>
      <c r="C28" s="12">
        <f t="shared" si="10"/>
        <v>300</v>
      </c>
      <c r="D28" s="12">
        <f t="shared" si="11"/>
        <v>200</v>
      </c>
      <c r="E28" s="44"/>
      <c r="F28" s="38"/>
      <c r="G28" s="58">
        <v>200</v>
      </c>
      <c r="H28" s="12">
        <f t="shared" si="7"/>
        <v>100</v>
      </c>
      <c r="I28" s="44">
        <v>100</v>
      </c>
      <c r="J28" s="38"/>
      <c r="K28" s="58"/>
      <c r="L28" s="12">
        <f t="shared" si="8"/>
        <v>0</v>
      </c>
      <c r="M28" s="44"/>
      <c r="N28" s="38"/>
      <c r="O28" s="58"/>
      <c r="P28" s="12">
        <f t="shared" si="9"/>
        <v>0</v>
      </c>
      <c r="Q28" s="44"/>
      <c r="R28" s="38"/>
      <c r="S28" s="2"/>
    </row>
    <row r="29" spans="1:19" ht="15">
      <c r="A29" s="13"/>
      <c r="B29" s="14" t="s">
        <v>21</v>
      </c>
      <c r="C29" s="12">
        <f t="shared" si="10"/>
        <v>120</v>
      </c>
      <c r="D29" s="12">
        <f t="shared" si="11"/>
        <v>0</v>
      </c>
      <c r="E29" s="44"/>
      <c r="F29" s="38"/>
      <c r="G29" s="58"/>
      <c r="H29" s="12">
        <f t="shared" si="7"/>
        <v>120</v>
      </c>
      <c r="I29" s="44">
        <v>60</v>
      </c>
      <c r="J29" s="38">
        <v>60</v>
      </c>
      <c r="K29" s="58"/>
      <c r="L29" s="12">
        <f t="shared" si="8"/>
        <v>0</v>
      </c>
      <c r="M29" s="44"/>
      <c r="N29" s="38"/>
      <c r="O29" s="58"/>
      <c r="P29" s="12">
        <f t="shared" si="9"/>
        <v>0</v>
      </c>
      <c r="Q29" s="44"/>
      <c r="R29" s="38"/>
      <c r="S29" s="39"/>
    </row>
    <row r="30" spans="1:19" ht="15">
      <c r="A30" s="13"/>
      <c r="B30" s="14" t="s">
        <v>22</v>
      </c>
      <c r="C30" s="12">
        <f t="shared" si="10"/>
        <v>461</v>
      </c>
      <c r="D30" s="12">
        <f t="shared" si="11"/>
        <v>400</v>
      </c>
      <c r="E30" s="44"/>
      <c r="F30" s="38">
        <v>100</v>
      </c>
      <c r="G30" s="58">
        <v>300</v>
      </c>
      <c r="H30" s="12">
        <f t="shared" si="7"/>
        <v>100</v>
      </c>
      <c r="I30" s="44">
        <v>100</v>
      </c>
      <c r="J30" s="38"/>
      <c r="K30" s="58"/>
      <c r="L30" s="12">
        <f t="shared" si="8"/>
        <v>0</v>
      </c>
      <c r="M30" s="44"/>
      <c r="N30" s="38"/>
      <c r="O30" s="58"/>
      <c r="P30" s="12">
        <f t="shared" si="9"/>
        <v>-39</v>
      </c>
      <c r="Q30" s="44"/>
      <c r="R30" s="38">
        <v>-39</v>
      </c>
      <c r="S30" s="39"/>
    </row>
    <row r="31" spans="1:19" ht="15">
      <c r="A31" s="13"/>
      <c r="B31" s="14" t="s">
        <v>23</v>
      </c>
      <c r="C31" s="12">
        <f t="shared" si="10"/>
        <v>120</v>
      </c>
      <c r="D31" s="12">
        <f t="shared" si="11"/>
        <v>0</v>
      </c>
      <c r="E31" s="44"/>
      <c r="F31" s="38"/>
      <c r="G31" s="58"/>
      <c r="H31" s="12">
        <f t="shared" si="7"/>
        <v>120</v>
      </c>
      <c r="I31" s="44">
        <v>35</v>
      </c>
      <c r="J31" s="38">
        <v>30</v>
      </c>
      <c r="K31" s="58">
        <v>55</v>
      </c>
      <c r="L31" s="12">
        <f t="shared" si="8"/>
        <v>0</v>
      </c>
      <c r="M31" s="44"/>
      <c r="N31" s="38"/>
      <c r="O31" s="58"/>
      <c r="P31" s="12">
        <f t="shared" si="9"/>
        <v>0</v>
      </c>
      <c r="Q31" s="44"/>
      <c r="R31" s="38"/>
      <c r="S31" s="39"/>
    </row>
    <row r="32" spans="1:19" ht="15">
      <c r="A32" s="13"/>
      <c r="B32" s="14" t="s">
        <v>24</v>
      </c>
      <c r="C32" s="12">
        <f t="shared" si="10"/>
        <v>120</v>
      </c>
      <c r="D32" s="12">
        <f t="shared" si="11"/>
        <v>0</v>
      </c>
      <c r="E32" s="44"/>
      <c r="F32" s="38"/>
      <c r="G32" s="58"/>
      <c r="H32" s="12">
        <f t="shared" si="7"/>
        <v>60</v>
      </c>
      <c r="I32" s="44"/>
      <c r="J32" s="38"/>
      <c r="K32" s="58">
        <v>60</v>
      </c>
      <c r="L32" s="12">
        <f t="shared" si="8"/>
        <v>60</v>
      </c>
      <c r="M32" s="44">
        <v>60</v>
      </c>
      <c r="N32" s="38"/>
      <c r="O32" s="58"/>
      <c r="P32" s="12">
        <f t="shared" si="9"/>
        <v>0</v>
      </c>
      <c r="Q32" s="44"/>
      <c r="R32" s="38"/>
      <c r="S32" s="2"/>
    </row>
    <row r="33" spans="1:19" ht="15">
      <c r="A33" s="13"/>
      <c r="B33" s="14" t="s">
        <v>25</v>
      </c>
      <c r="C33" s="12">
        <f t="shared" si="10"/>
        <v>0</v>
      </c>
      <c r="D33" s="12">
        <f t="shared" si="11"/>
        <v>0</v>
      </c>
      <c r="E33" s="44"/>
      <c r="F33" s="38"/>
      <c r="G33" s="58"/>
      <c r="H33" s="12">
        <f t="shared" si="7"/>
        <v>0</v>
      </c>
      <c r="I33" s="44"/>
      <c r="J33" s="38"/>
      <c r="K33" s="58"/>
      <c r="L33" s="12">
        <f t="shared" si="8"/>
        <v>0</v>
      </c>
      <c r="M33" s="44"/>
      <c r="N33" s="38"/>
      <c r="O33" s="58"/>
      <c r="P33" s="12">
        <f t="shared" si="9"/>
        <v>0</v>
      </c>
      <c r="Q33" s="44"/>
      <c r="R33" s="38"/>
      <c r="S33" s="2"/>
    </row>
    <row r="34" spans="1:19" ht="15">
      <c r="A34" s="13"/>
      <c r="B34" s="14" t="s">
        <v>26</v>
      </c>
      <c r="C34" s="12">
        <f t="shared" si="10"/>
        <v>0</v>
      </c>
      <c r="D34" s="12">
        <f t="shared" si="11"/>
        <v>0</v>
      </c>
      <c r="E34" s="44"/>
      <c r="F34" s="38"/>
      <c r="G34" s="58"/>
      <c r="H34" s="12">
        <f t="shared" si="7"/>
        <v>0</v>
      </c>
      <c r="I34" s="44"/>
      <c r="J34" s="38"/>
      <c r="K34" s="58"/>
      <c r="L34" s="12">
        <f t="shared" si="8"/>
        <v>0</v>
      </c>
      <c r="M34" s="44"/>
      <c r="N34" s="38"/>
      <c r="O34" s="58"/>
      <c r="P34" s="12">
        <f t="shared" si="9"/>
        <v>0</v>
      </c>
      <c r="Q34" s="44"/>
      <c r="R34" s="38"/>
      <c r="S34" s="2"/>
    </row>
    <row r="35" spans="1:19" ht="15">
      <c r="A35" s="13"/>
      <c r="B35" s="14" t="s">
        <v>138</v>
      </c>
      <c r="C35" s="12">
        <f t="shared" si="10"/>
        <v>805</v>
      </c>
      <c r="D35" s="12">
        <f t="shared" si="11"/>
        <v>400</v>
      </c>
      <c r="E35" s="44"/>
      <c r="F35" s="38">
        <v>400</v>
      </c>
      <c r="G35" s="58"/>
      <c r="H35" s="12">
        <f t="shared" si="7"/>
        <v>0</v>
      </c>
      <c r="I35" s="44"/>
      <c r="J35" s="38"/>
      <c r="K35" s="58"/>
      <c r="L35" s="12">
        <f t="shared" si="8"/>
        <v>0</v>
      </c>
      <c r="M35" s="44"/>
      <c r="N35" s="38"/>
      <c r="O35" s="58"/>
      <c r="P35" s="12">
        <f t="shared" si="9"/>
        <v>405</v>
      </c>
      <c r="Q35" s="44"/>
      <c r="R35" s="38">
        <v>405</v>
      </c>
      <c r="S35" s="2"/>
    </row>
    <row r="36" spans="1:19" ht="15">
      <c r="A36" s="13"/>
      <c r="B36" s="14" t="s">
        <v>135</v>
      </c>
      <c r="C36" s="12">
        <f t="shared" si="10"/>
        <v>0</v>
      </c>
      <c r="D36" s="12">
        <f t="shared" si="11"/>
        <v>0</v>
      </c>
      <c r="E36" s="44"/>
      <c r="F36" s="38"/>
      <c r="G36" s="58"/>
      <c r="H36" s="12">
        <f t="shared" si="7"/>
        <v>0</v>
      </c>
      <c r="I36" s="44"/>
      <c r="J36" s="38"/>
      <c r="K36" s="58"/>
      <c r="L36" s="12">
        <f t="shared" si="8"/>
        <v>0</v>
      </c>
      <c r="M36" s="44"/>
      <c r="N36" s="38"/>
      <c r="O36" s="58"/>
      <c r="P36" s="12">
        <f t="shared" si="9"/>
        <v>0</v>
      </c>
      <c r="Q36" s="44"/>
      <c r="R36" s="38"/>
      <c r="S36" s="2"/>
    </row>
    <row r="37" spans="1:19" ht="15">
      <c r="A37" s="13"/>
      <c r="B37" s="14" t="s">
        <v>27</v>
      </c>
      <c r="C37" s="12">
        <f t="shared" si="10"/>
        <v>18</v>
      </c>
      <c r="D37" s="12">
        <f t="shared" si="11"/>
        <v>30</v>
      </c>
      <c r="E37" s="44">
        <v>10</v>
      </c>
      <c r="F37" s="38">
        <v>10</v>
      </c>
      <c r="G37" s="58">
        <v>10</v>
      </c>
      <c r="H37" s="12">
        <f t="shared" si="7"/>
        <v>0</v>
      </c>
      <c r="I37" s="44"/>
      <c r="J37" s="38"/>
      <c r="K37" s="58"/>
      <c r="L37" s="12">
        <f t="shared" si="8"/>
        <v>0</v>
      </c>
      <c r="M37" s="44"/>
      <c r="N37" s="38"/>
      <c r="O37" s="58"/>
      <c r="P37" s="12">
        <f t="shared" si="9"/>
        <v>-12</v>
      </c>
      <c r="Q37" s="44"/>
      <c r="R37" s="38">
        <v>-12</v>
      </c>
      <c r="S37" s="39"/>
    </row>
    <row r="38" spans="1:19" ht="15">
      <c r="A38" s="13"/>
      <c r="B38" s="14" t="s">
        <v>136</v>
      </c>
      <c r="C38" s="12">
        <f t="shared" si="10"/>
        <v>0</v>
      </c>
      <c r="D38" s="12">
        <f t="shared" si="11"/>
        <v>0</v>
      </c>
      <c r="E38" s="44"/>
      <c r="F38" s="38"/>
      <c r="G38" s="58"/>
      <c r="H38" s="12">
        <f t="shared" si="7"/>
        <v>0</v>
      </c>
      <c r="I38" s="44"/>
      <c r="J38" s="38"/>
      <c r="K38" s="58"/>
      <c r="L38" s="12">
        <f t="shared" si="8"/>
        <v>0</v>
      </c>
      <c r="M38" s="44"/>
      <c r="N38" s="38"/>
      <c r="O38" s="58"/>
      <c r="P38" s="12">
        <f t="shared" si="9"/>
        <v>0</v>
      </c>
      <c r="Q38" s="44"/>
      <c r="R38" s="38"/>
      <c r="S38" s="2"/>
    </row>
    <row r="39" spans="1:19" ht="15">
      <c r="A39" s="13"/>
      <c r="B39" s="14" t="s">
        <v>28</v>
      </c>
      <c r="C39" s="12">
        <f t="shared" si="10"/>
        <v>0</v>
      </c>
      <c r="D39" s="12">
        <f t="shared" si="11"/>
        <v>0</v>
      </c>
      <c r="E39" s="44"/>
      <c r="F39" s="38"/>
      <c r="G39" s="58"/>
      <c r="H39" s="12">
        <f t="shared" si="7"/>
        <v>0</v>
      </c>
      <c r="I39" s="44"/>
      <c r="J39" s="38"/>
      <c r="K39" s="58"/>
      <c r="L39" s="12">
        <f t="shared" si="8"/>
        <v>0</v>
      </c>
      <c r="M39" s="44"/>
      <c r="N39" s="38"/>
      <c r="O39" s="58"/>
      <c r="P39" s="12">
        <f t="shared" si="9"/>
        <v>0</v>
      </c>
      <c r="Q39" s="44"/>
      <c r="R39" s="38"/>
      <c r="S39" s="2"/>
    </row>
    <row r="40" spans="1:19" ht="15">
      <c r="A40" s="13"/>
      <c r="B40" s="14" t="s">
        <v>29</v>
      </c>
      <c r="C40" s="12">
        <f t="shared" si="10"/>
        <v>950</v>
      </c>
      <c r="D40" s="12">
        <f t="shared" si="11"/>
        <v>350</v>
      </c>
      <c r="E40" s="44"/>
      <c r="F40" s="38">
        <v>250</v>
      </c>
      <c r="G40" s="58">
        <v>100</v>
      </c>
      <c r="H40" s="12">
        <f t="shared" si="7"/>
        <v>0</v>
      </c>
      <c r="I40" s="44"/>
      <c r="J40" s="38"/>
      <c r="K40" s="58"/>
      <c r="L40" s="12">
        <f t="shared" si="8"/>
        <v>150</v>
      </c>
      <c r="M40" s="44"/>
      <c r="N40" s="38"/>
      <c r="O40" s="58">
        <v>150</v>
      </c>
      <c r="P40" s="12">
        <f t="shared" si="9"/>
        <v>450</v>
      </c>
      <c r="Q40" s="44"/>
      <c r="R40" s="38">
        <v>450</v>
      </c>
      <c r="S40" s="2"/>
    </row>
    <row r="41" spans="1:19" ht="15">
      <c r="A41" s="23">
        <v>3.3</v>
      </c>
      <c r="B41" s="19" t="s">
        <v>30</v>
      </c>
      <c r="C41" s="92">
        <f>D41+H41+L41+P41</f>
        <v>2906</v>
      </c>
      <c r="D41" s="92">
        <f t="shared" si="11"/>
        <v>996</v>
      </c>
      <c r="E41" s="93">
        <f>E42+E43+E44+E45+E46+E47+E48+E49</f>
        <v>341</v>
      </c>
      <c r="F41" s="93">
        <f>F42+F43+F44+F45+F46+F47+F48+F49</f>
        <v>370</v>
      </c>
      <c r="G41" s="93">
        <f>G42+G43+G44+G45+G46+G47+G48+G49</f>
        <v>285</v>
      </c>
      <c r="H41" s="92">
        <f t="shared" si="7"/>
        <v>-155</v>
      </c>
      <c r="I41" s="93">
        <f>I42+I43+I44+I45+I46+I47+I48+I49</f>
        <v>-705</v>
      </c>
      <c r="J41" s="93">
        <f>J42+J43+J44+J45+J46+J47+J48+J49</f>
        <v>375</v>
      </c>
      <c r="K41" s="93">
        <f>K42+K43+K44+K45+K46+K47+K48+K49</f>
        <v>175</v>
      </c>
      <c r="L41" s="92">
        <f t="shared" si="8"/>
        <v>1681</v>
      </c>
      <c r="M41" s="93">
        <f>M42+M43+M44+M45+M46+M47+M48+M49</f>
        <v>1275</v>
      </c>
      <c r="N41" s="93">
        <f>N42+N43+N44+N45+N46+N47+N48+N49</f>
        <v>291</v>
      </c>
      <c r="O41" s="93">
        <f>O42+O43+O44+O45+O46+O47+O48+O49</f>
        <v>115</v>
      </c>
      <c r="P41" s="92">
        <f t="shared" si="9"/>
        <v>384</v>
      </c>
      <c r="Q41" s="93">
        <f>Q42+Q43+Q44+Q45+Q46+Q47+Q48+Q49</f>
        <v>313</v>
      </c>
      <c r="R41" s="93">
        <f>R42+R43+R44+R45+R46+R47+R48+R49</f>
        <v>71</v>
      </c>
      <c r="S41" s="93">
        <f>S42+S43+S44+S45+S46+S47+S48+S49</f>
        <v>0</v>
      </c>
    </row>
    <row r="42" spans="1:19" ht="15">
      <c r="A42" s="13"/>
      <c r="B42" s="14" t="s">
        <v>31</v>
      </c>
      <c r="C42" s="12">
        <f t="shared" si="10"/>
        <v>1520</v>
      </c>
      <c r="D42" s="12">
        <f t="shared" si="11"/>
        <v>540</v>
      </c>
      <c r="E42" s="44">
        <v>180</v>
      </c>
      <c r="F42" s="38">
        <v>200</v>
      </c>
      <c r="G42" s="58">
        <v>160</v>
      </c>
      <c r="H42" s="12">
        <f t="shared" si="7"/>
        <v>140</v>
      </c>
      <c r="I42" s="44">
        <v>-180</v>
      </c>
      <c r="J42" s="38">
        <v>200</v>
      </c>
      <c r="K42" s="58">
        <v>120</v>
      </c>
      <c r="L42" s="12">
        <f t="shared" si="8"/>
        <v>960</v>
      </c>
      <c r="M42" s="44">
        <v>800</v>
      </c>
      <c r="N42" s="38">
        <v>160</v>
      </c>
      <c r="O42" s="58"/>
      <c r="P42" s="12">
        <f t="shared" si="9"/>
        <v>-120</v>
      </c>
      <c r="Q42" s="44">
        <v>200</v>
      </c>
      <c r="R42" s="38">
        <v>-250</v>
      </c>
      <c r="S42" s="39">
        <v>-70</v>
      </c>
    </row>
    <row r="43" spans="1:19" ht="15">
      <c r="A43" s="13"/>
      <c r="B43" s="14" t="s">
        <v>32</v>
      </c>
      <c r="C43" s="12">
        <f t="shared" si="10"/>
        <v>302</v>
      </c>
      <c r="D43" s="12">
        <f t="shared" si="11"/>
        <v>60</v>
      </c>
      <c r="E43" s="44">
        <v>20</v>
      </c>
      <c r="F43" s="38">
        <v>20</v>
      </c>
      <c r="G43" s="58">
        <v>20</v>
      </c>
      <c r="H43" s="12">
        <f t="shared" si="7"/>
        <v>80</v>
      </c>
      <c r="I43" s="44">
        <v>20</v>
      </c>
      <c r="J43" s="38">
        <v>20</v>
      </c>
      <c r="K43" s="58">
        <v>40</v>
      </c>
      <c r="L43" s="12">
        <f t="shared" si="8"/>
        <v>45</v>
      </c>
      <c r="M43" s="44">
        <v>15</v>
      </c>
      <c r="N43" s="38">
        <v>15</v>
      </c>
      <c r="O43" s="58">
        <v>15</v>
      </c>
      <c r="P43" s="12">
        <f t="shared" si="9"/>
        <v>117</v>
      </c>
      <c r="Q43" s="44">
        <v>9</v>
      </c>
      <c r="R43" s="38">
        <v>78</v>
      </c>
      <c r="S43" s="39">
        <v>30</v>
      </c>
    </row>
    <row r="44" spans="1:19" ht="15">
      <c r="A44" s="13"/>
      <c r="B44" s="14" t="s">
        <v>33</v>
      </c>
      <c r="C44" s="12">
        <f t="shared" si="10"/>
        <v>0</v>
      </c>
      <c r="D44" s="12">
        <f t="shared" si="11"/>
        <v>0</v>
      </c>
      <c r="E44" s="44"/>
      <c r="F44" s="38"/>
      <c r="G44" s="58"/>
      <c r="H44" s="12">
        <f t="shared" si="7"/>
        <v>0</v>
      </c>
      <c r="I44" s="44"/>
      <c r="J44" s="38"/>
      <c r="K44" s="58"/>
      <c r="L44" s="12">
        <f t="shared" si="8"/>
        <v>0</v>
      </c>
      <c r="M44" s="44"/>
      <c r="N44" s="38"/>
      <c r="O44" s="58"/>
      <c r="P44" s="12">
        <f t="shared" si="9"/>
        <v>0</v>
      </c>
      <c r="Q44" s="44"/>
      <c r="R44" s="38"/>
      <c r="S44" s="2"/>
    </row>
    <row r="45" spans="1:19" ht="15">
      <c r="A45" s="13"/>
      <c r="B45" s="14" t="s">
        <v>34</v>
      </c>
      <c r="C45" s="12">
        <f t="shared" si="10"/>
        <v>65</v>
      </c>
      <c r="D45" s="12">
        <f t="shared" si="11"/>
        <v>16</v>
      </c>
      <c r="E45" s="44">
        <v>6</v>
      </c>
      <c r="F45" s="38">
        <v>5</v>
      </c>
      <c r="G45" s="58">
        <v>5</v>
      </c>
      <c r="H45" s="12">
        <f t="shared" si="7"/>
        <v>25</v>
      </c>
      <c r="I45" s="44">
        <v>5</v>
      </c>
      <c r="J45" s="38">
        <v>5</v>
      </c>
      <c r="K45" s="58">
        <v>15</v>
      </c>
      <c r="L45" s="12">
        <f t="shared" si="8"/>
        <v>16</v>
      </c>
      <c r="M45" s="44">
        <v>10</v>
      </c>
      <c r="N45" s="38">
        <v>6</v>
      </c>
      <c r="O45" s="58"/>
      <c r="P45" s="12">
        <f t="shared" si="9"/>
        <v>8</v>
      </c>
      <c r="Q45" s="44">
        <v>4</v>
      </c>
      <c r="R45" s="38">
        <v>4</v>
      </c>
      <c r="S45" s="39"/>
    </row>
    <row r="46" spans="1:19" ht="15">
      <c r="A46" s="13"/>
      <c r="B46" s="14" t="s">
        <v>35</v>
      </c>
      <c r="C46" s="12">
        <f t="shared" si="10"/>
        <v>0</v>
      </c>
      <c r="D46" s="12">
        <f t="shared" si="11"/>
        <v>0</v>
      </c>
      <c r="E46" s="44"/>
      <c r="F46" s="38"/>
      <c r="G46" s="58"/>
      <c r="H46" s="12">
        <f t="shared" si="7"/>
        <v>0</v>
      </c>
      <c r="I46" s="44"/>
      <c r="J46" s="38"/>
      <c r="K46" s="58"/>
      <c r="L46" s="12">
        <f t="shared" si="8"/>
        <v>0</v>
      </c>
      <c r="M46" s="44"/>
      <c r="N46" s="38"/>
      <c r="O46" s="58"/>
      <c r="P46" s="12">
        <f t="shared" si="9"/>
        <v>0</v>
      </c>
      <c r="Q46" s="44"/>
      <c r="R46" s="38"/>
      <c r="S46" s="39"/>
    </row>
    <row r="47" spans="1:19" ht="15">
      <c r="A47" s="13"/>
      <c r="B47" s="14" t="s">
        <v>36</v>
      </c>
      <c r="C47" s="12">
        <f>D47+H47+L47+P47</f>
        <v>999</v>
      </c>
      <c r="D47" s="12">
        <f t="shared" si="11"/>
        <v>380</v>
      </c>
      <c r="E47" s="44">
        <v>135</v>
      </c>
      <c r="F47" s="38">
        <v>145</v>
      </c>
      <c r="G47" s="58">
        <v>100</v>
      </c>
      <c r="H47" s="12">
        <f t="shared" si="7"/>
        <v>-400</v>
      </c>
      <c r="I47" s="44">
        <v>-550</v>
      </c>
      <c r="J47" s="38">
        <v>150</v>
      </c>
      <c r="K47" s="58"/>
      <c r="L47" s="12">
        <f t="shared" si="8"/>
        <v>660</v>
      </c>
      <c r="M47" s="44">
        <v>450</v>
      </c>
      <c r="N47" s="38">
        <v>110</v>
      </c>
      <c r="O47" s="58">
        <v>100</v>
      </c>
      <c r="P47" s="12">
        <f t="shared" si="9"/>
        <v>359</v>
      </c>
      <c r="Q47" s="44">
        <v>100</v>
      </c>
      <c r="R47" s="38">
        <v>219</v>
      </c>
      <c r="S47" s="39">
        <v>40</v>
      </c>
    </row>
    <row r="48" spans="1:19" ht="15">
      <c r="A48" s="13"/>
      <c r="B48" s="14" t="s">
        <v>142</v>
      </c>
      <c r="C48" s="12">
        <f>D48+H48+L48+P48</f>
        <v>20</v>
      </c>
      <c r="D48" s="12">
        <f>E48+F48+G48</f>
        <v>0</v>
      </c>
      <c r="E48" s="44"/>
      <c r="F48" s="38"/>
      <c r="G48" s="58"/>
      <c r="H48" s="12">
        <f>I48+J48+K48</f>
        <v>0</v>
      </c>
      <c r="I48" s="44"/>
      <c r="J48" s="38"/>
      <c r="K48" s="58"/>
      <c r="L48" s="12">
        <f>M48+N48+O48</f>
        <v>0</v>
      </c>
      <c r="M48" s="44"/>
      <c r="N48" s="38"/>
      <c r="O48" s="58"/>
      <c r="P48" s="12">
        <f>Q48+R48+S48</f>
        <v>20</v>
      </c>
      <c r="Q48" s="44"/>
      <c r="R48" s="38">
        <v>20</v>
      </c>
      <c r="S48" s="39"/>
    </row>
    <row r="49" spans="1:19" ht="15">
      <c r="A49" s="13"/>
      <c r="B49" s="14" t="s">
        <v>27</v>
      </c>
      <c r="C49" s="12">
        <f t="shared" si="10"/>
        <v>0</v>
      </c>
      <c r="D49" s="12">
        <f t="shared" si="11"/>
        <v>0</v>
      </c>
      <c r="E49" s="44"/>
      <c r="F49" s="38"/>
      <c r="G49" s="58"/>
      <c r="H49" s="12">
        <f t="shared" si="7"/>
        <v>0</v>
      </c>
      <c r="I49" s="44"/>
      <c r="J49" s="38"/>
      <c r="K49" s="58"/>
      <c r="L49" s="12">
        <f t="shared" si="8"/>
        <v>0</v>
      </c>
      <c r="M49" s="44"/>
      <c r="N49" s="38"/>
      <c r="O49" s="58"/>
      <c r="P49" s="12">
        <f t="shared" si="9"/>
        <v>0</v>
      </c>
      <c r="Q49" s="44"/>
      <c r="R49" s="38"/>
      <c r="S49" s="2"/>
    </row>
    <row r="50" spans="1:19" ht="15">
      <c r="A50" s="23">
        <v>3.4</v>
      </c>
      <c r="B50" s="19" t="s">
        <v>37</v>
      </c>
      <c r="C50" s="92">
        <f>C51+C52+C53+C54+C55+C56</f>
        <v>325</v>
      </c>
      <c r="D50" s="92">
        <f aca="true" t="shared" si="12" ref="D50:S50">D51+D52+D53+D54+D55+D56</f>
        <v>115</v>
      </c>
      <c r="E50" s="92">
        <f t="shared" si="12"/>
        <v>5</v>
      </c>
      <c r="F50" s="92">
        <f t="shared" si="12"/>
        <v>5</v>
      </c>
      <c r="G50" s="92">
        <f t="shared" si="12"/>
        <v>105</v>
      </c>
      <c r="H50" s="92">
        <f t="shared" si="12"/>
        <v>300</v>
      </c>
      <c r="I50" s="92">
        <f t="shared" si="12"/>
        <v>125</v>
      </c>
      <c r="J50" s="92">
        <f t="shared" si="12"/>
        <v>120</v>
      </c>
      <c r="K50" s="92">
        <f t="shared" si="12"/>
        <v>55</v>
      </c>
      <c r="L50" s="92">
        <f t="shared" si="12"/>
        <v>120</v>
      </c>
      <c r="M50" s="92">
        <f t="shared" si="12"/>
        <v>10</v>
      </c>
      <c r="N50" s="92">
        <f t="shared" si="12"/>
        <v>0</v>
      </c>
      <c r="O50" s="92">
        <f t="shared" si="12"/>
        <v>110</v>
      </c>
      <c r="P50" s="92">
        <f t="shared" si="12"/>
        <v>-210</v>
      </c>
      <c r="Q50" s="92">
        <f t="shared" si="12"/>
        <v>50</v>
      </c>
      <c r="R50" s="92">
        <f t="shared" si="12"/>
        <v>0</v>
      </c>
      <c r="S50" s="92">
        <f t="shared" si="12"/>
        <v>-260</v>
      </c>
    </row>
    <row r="51" spans="1:19" ht="15">
      <c r="A51" s="13"/>
      <c r="B51" s="14" t="s">
        <v>38</v>
      </c>
      <c r="C51" s="12">
        <f t="shared" si="10"/>
        <v>0</v>
      </c>
      <c r="D51" s="12">
        <f t="shared" si="11"/>
        <v>100</v>
      </c>
      <c r="E51" s="44"/>
      <c r="F51" s="38"/>
      <c r="G51" s="58">
        <v>100</v>
      </c>
      <c r="H51" s="12">
        <f>I51+J51+K51</f>
        <v>50</v>
      </c>
      <c r="I51" s="44"/>
      <c r="J51" s="38"/>
      <c r="K51" s="58">
        <v>50</v>
      </c>
      <c r="L51" s="12">
        <f t="shared" si="8"/>
        <v>110</v>
      </c>
      <c r="M51" s="44"/>
      <c r="N51" s="38"/>
      <c r="O51" s="58">
        <v>110</v>
      </c>
      <c r="P51" s="12">
        <f t="shared" si="9"/>
        <v>-260</v>
      </c>
      <c r="Q51" s="44"/>
      <c r="R51" s="38"/>
      <c r="S51" s="39">
        <v>-260</v>
      </c>
    </row>
    <row r="52" spans="1:19" ht="15">
      <c r="A52" s="13"/>
      <c r="B52" s="24" t="s">
        <v>39</v>
      </c>
      <c r="C52" s="12">
        <f t="shared" si="10"/>
        <v>60</v>
      </c>
      <c r="D52" s="12">
        <f t="shared" si="11"/>
        <v>0</v>
      </c>
      <c r="E52" s="44"/>
      <c r="F52" s="38"/>
      <c r="G52" s="58"/>
      <c r="H52" s="12">
        <f t="shared" si="7"/>
        <v>50</v>
      </c>
      <c r="I52" s="44"/>
      <c r="J52" s="38">
        <v>50</v>
      </c>
      <c r="K52" s="58"/>
      <c r="L52" s="12">
        <f t="shared" si="8"/>
        <v>0</v>
      </c>
      <c r="M52" s="44"/>
      <c r="N52" s="38"/>
      <c r="O52" s="58"/>
      <c r="P52" s="12">
        <f t="shared" si="9"/>
        <v>10</v>
      </c>
      <c r="Q52" s="44">
        <v>50</v>
      </c>
      <c r="R52" s="38">
        <v>-40</v>
      </c>
      <c r="S52" s="39"/>
    </row>
    <row r="53" spans="1:19" ht="15">
      <c r="A53" s="13"/>
      <c r="B53" s="24" t="s">
        <v>41</v>
      </c>
      <c r="C53" s="12">
        <f t="shared" si="10"/>
        <v>65</v>
      </c>
      <c r="D53" s="12">
        <f t="shared" si="11"/>
        <v>0</v>
      </c>
      <c r="E53" s="44"/>
      <c r="F53" s="38"/>
      <c r="G53" s="58"/>
      <c r="H53" s="12">
        <f>I53+J53+K53</f>
        <v>65</v>
      </c>
      <c r="I53" s="44"/>
      <c r="J53" s="38">
        <v>65</v>
      </c>
      <c r="K53" s="58"/>
      <c r="L53" s="12">
        <f t="shared" si="8"/>
        <v>0</v>
      </c>
      <c r="M53" s="44"/>
      <c r="N53" s="38"/>
      <c r="O53" s="58"/>
      <c r="P53" s="12">
        <f t="shared" si="9"/>
        <v>0</v>
      </c>
      <c r="Q53" s="44"/>
      <c r="R53" s="38"/>
      <c r="S53" s="39"/>
    </row>
    <row r="54" spans="1:19" ht="15">
      <c r="A54" s="13"/>
      <c r="B54" s="24" t="s">
        <v>125</v>
      </c>
      <c r="C54" s="12">
        <f t="shared" si="10"/>
        <v>40</v>
      </c>
      <c r="D54" s="12">
        <f t="shared" si="11"/>
        <v>15</v>
      </c>
      <c r="E54" s="44">
        <v>5</v>
      </c>
      <c r="F54" s="38">
        <v>5</v>
      </c>
      <c r="G54" s="58">
        <v>5</v>
      </c>
      <c r="H54" s="12">
        <f t="shared" si="7"/>
        <v>15</v>
      </c>
      <c r="I54" s="44">
        <v>5</v>
      </c>
      <c r="J54" s="38">
        <v>5</v>
      </c>
      <c r="K54" s="58">
        <v>5</v>
      </c>
      <c r="L54" s="12">
        <f t="shared" si="8"/>
        <v>10</v>
      </c>
      <c r="M54" s="44">
        <v>10</v>
      </c>
      <c r="N54" s="38"/>
      <c r="O54" s="58"/>
      <c r="P54" s="12">
        <f t="shared" si="9"/>
        <v>0</v>
      </c>
      <c r="Q54" s="44"/>
      <c r="R54" s="38"/>
      <c r="S54" s="2"/>
    </row>
    <row r="55" spans="1:19" ht="15">
      <c r="A55" s="13"/>
      <c r="B55" s="24" t="s">
        <v>40</v>
      </c>
      <c r="C55" s="12">
        <f t="shared" si="10"/>
        <v>120</v>
      </c>
      <c r="D55" s="12">
        <f t="shared" si="11"/>
        <v>0</v>
      </c>
      <c r="E55" s="44"/>
      <c r="F55" s="38"/>
      <c r="G55" s="58"/>
      <c r="H55" s="12">
        <f t="shared" si="7"/>
        <v>120</v>
      </c>
      <c r="I55" s="44">
        <v>120</v>
      </c>
      <c r="J55" s="38"/>
      <c r="K55" s="58"/>
      <c r="L55" s="12">
        <f t="shared" si="8"/>
        <v>0</v>
      </c>
      <c r="M55" s="44"/>
      <c r="N55" s="38"/>
      <c r="O55" s="58"/>
      <c r="P55" s="12">
        <f t="shared" si="9"/>
        <v>0</v>
      </c>
      <c r="Q55" s="44"/>
      <c r="R55" s="38"/>
      <c r="S55" s="39"/>
    </row>
    <row r="56" spans="1:19" ht="15.75" thickBot="1">
      <c r="A56" s="13"/>
      <c r="B56" s="24" t="s">
        <v>143</v>
      </c>
      <c r="C56" s="12">
        <f t="shared" si="10"/>
        <v>40</v>
      </c>
      <c r="D56" s="56">
        <f t="shared" si="11"/>
        <v>0</v>
      </c>
      <c r="E56" s="44"/>
      <c r="F56" s="38"/>
      <c r="G56" s="58"/>
      <c r="H56" s="12">
        <f t="shared" si="7"/>
        <v>0</v>
      </c>
      <c r="I56" s="44"/>
      <c r="J56" s="38"/>
      <c r="K56" s="58"/>
      <c r="L56" s="12">
        <f t="shared" si="8"/>
        <v>0</v>
      </c>
      <c r="M56" s="44"/>
      <c r="N56" s="38"/>
      <c r="O56" s="58"/>
      <c r="P56" s="12">
        <f t="shared" si="9"/>
        <v>40</v>
      </c>
      <c r="Q56" s="44"/>
      <c r="R56" s="38">
        <v>40</v>
      </c>
      <c r="S56" s="39"/>
    </row>
    <row r="57" spans="1:19" ht="15.75" thickBot="1">
      <c r="A57" s="121"/>
      <c r="B57" s="121" t="s">
        <v>0</v>
      </c>
      <c r="C57" s="26"/>
      <c r="D57" s="128" t="s">
        <v>2</v>
      </c>
      <c r="E57" s="129"/>
      <c r="F57" s="129"/>
      <c r="G57" s="129"/>
      <c r="H57" s="130"/>
      <c r="I57" s="129"/>
      <c r="J57" s="129"/>
      <c r="K57" s="129"/>
      <c r="L57" s="130"/>
      <c r="M57" s="129"/>
      <c r="N57" s="129"/>
      <c r="O57" s="129"/>
      <c r="P57" s="130"/>
      <c r="Q57" s="79"/>
      <c r="R57" s="79"/>
      <c r="S57" s="4"/>
    </row>
    <row r="58" spans="1:19" ht="15.75" thickBot="1">
      <c r="A58" s="122"/>
      <c r="B58" s="127"/>
      <c r="C58" s="9"/>
      <c r="D58" s="80" t="s">
        <v>3</v>
      </c>
      <c r="E58" s="81" t="s">
        <v>112</v>
      </c>
      <c r="F58" s="82" t="s">
        <v>102</v>
      </c>
      <c r="G58" s="83" t="s">
        <v>103</v>
      </c>
      <c r="H58" s="80" t="s">
        <v>4</v>
      </c>
      <c r="I58" s="81" t="s">
        <v>104</v>
      </c>
      <c r="J58" s="82" t="s">
        <v>105</v>
      </c>
      <c r="K58" s="83" t="s">
        <v>129</v>
      </c>
      <c r="L58" s="84" t="s">
        <v>5</v>
      </c>
      <c r="M58" s="85" t="s">
        <v>106</v>
      </c>
      <c r="N58" s="86" t="s">
        <v>107</v>
      </c>
      <c r="O58" s="87" t="s">
        <v>108</v>
      </c>
      <c r="P58" s="84" t="s">
        <v>6</v>
      </c>
      <c r="Q58" s="85" t="s">
        <v>109</v>
      </c>
      <c r="R58" s="86" t="s">
        <v>110</v>
      </c>
      <c r="S58" s="50" t="s">
        <v>111</v>
      </c>
    </row>
    <row r="59" spans="1:19" ht="15">
      <c r="A59" s="21">
        <v>3.5</v>
      </c>
      <c r="B59" s="68" t="s">
        <v>42</v>
      </c>
      <c r="C59" s="95">
        <f aca="true" t="shared" si="13" ref="C59:C117">D59+H59+L59+P59</f>
        <v>580</v>
      </c>
      <c r="D59" s="96">
        <f aca="true" t="shared" si="14" ref="D59:D117">E59+F59+G59</f>
        <v>200</v>
      </c>
      <c r="E59" s="93">
        <f>E60+E61+E62+E63+E64+E65+E66+E67+E68+E69+E70+E71+E72+E73+E74+E75+E76+E77+E78+E79+E80+E81</f>
        <v>80</v>
      </c>
      <c r="F59" s="93">
        <f>F60+F61+F62+F63+F64+F65+F66+F67+F68+F69+F70+F71+F72+F73+F74+F75+F76+F77+F78+F79+F80+F81</f>
        <v>30</v>
      </c>
      <c r="G59" s="93">
        <f>G60+G61+G62+G63+G64+G65+G66+G67+G68+G69+G70+G71+G72+G73+G74+G75+G76+G77+G78+G79+G80+G81</f>
        <v>90</v>
      </c>
      <c r="H59" s="95">
        <f aca="true" t="shared" si="15" ref="H59:H117">I59+J59+K59</f>
        <v>230</v>
      </c>
      <c r="I59" s="93">
        <f>I60+I61+I62+I63+I64+I65+I66+I67+I68+I69+I70+I71+I72+I73+I74+I75+I76+I77+I78+I79+I80+I81</f>
        <v>30</v>
      </c>
      <c r="J59" s="93">
        <f>J60+J61+J62+J63+J64+J65+J66+J67+J68+J69+J70+J71+J72+J73+J74+J75+J76+J77+J78+J79+J80+J81</f>
        <v>120</v>
      </c>
      <c r="K59" s="93">
        <f>K60+K61+K62+K63+K64+K65+K66+K67+K68+K69+K70+K71+K72+K73+K74+K75+K76+K77+K78+K79+K80+K81</f>
        <v>80</v>
      </c>
      <c r="L59" s="95">
        <f aca="true" t="shared" si="16" ref="L59:L117">M59+N59+O59</f>
        <v>230</v>
      </c>
      <c r="M59" s="93">
        <f>M60+M61+M62+M63+M64+M65+M66+M67+M68+M69+M70+M71+M72+M73+M74+M75+M76+M77+M78+M79+M80+M81</f>
        <v>130</v>
      </c>
      <c r="N59" s="93">
        <f>N60+N61+N62+N63+N64+N65+N66+N67+N68+N69+N70+N71+N72+N73+N74+N75+N76+N77+N78+N79+N80+N81</f>
        <v>30</v>
      </c>
      <c r="O59" s="93">
        <f>O60+O61+O62+O63+O64+O65+O66+O67+O68+O69+O70+O71+O72+O73+O74+O75+O76+O77+O78+O79+O80+O81</f>
        <v>70</v>
      </c>
      <c r="P59" s="95">
        <f aca="true" t="shared" si="17" ref="P59:P117">Q59+R59+S59</f>
        <v>-80</v>
      </c>
      <c r="Q59" s="93">
        <f>Q60+Q61+Q62+Q63+Q64+Q65+Q66+Q67+Q68+Q69+Q70+Q71+Q72+Q73+Q74+Q75+Q76+Q77+Q78+Q79+Q80+Q81</f>
        <v>30</v>
      </c>
      <c r="R59" s="93">
        <f>R60+R61+R62+R63+R64+R65+R66+R67+R68+R69+R70+R71+R72+R73+R74+R75+R76+R77+R78+R79+R80+R81</f>
        <v>-20</v>
      </c>
      <c r="S59" s="93">
        <f>S60+S61+S62+S63+S64+S65+S66+S67+S68+S69+S70+S71+S72+S73+S74+S75+S76+S77+S78+S79+S80+S81</f>
        <v>-90</v>
      </c>
    </row>
    <row r="60" spans="1:19" ht="15">
      <c r="A60" s="16"/>
      <c r="B60" s="67" t="s">
        <v>43</v>
      </c>
      <c r="C60" s="15">
        <f t="shared" si="13"/>
        <v>130</v>
      </c>
      <c r="D60" s="91">
        <f t="shared" si="14"/>
        <v>0</v>
      </c>
      <c r="E60" s="44"/>
      <c r="F60" s="38"/>
      <c r="G60" s="58"/>
      <c r="H60" s="15">
        <f t="shared" si="15"/>
        <v>50</v>
      </c>
      <c r="I60" s="44"/>
      <c r="J60" s="38"/>
      <c r="K60" s="58">
        <v>50</v>
      </c>
      <c r="L60" s="15">
        <f t="shared" si="16"/>
        <v>100</v>
      </c>
      <c r="M60" s="44">
        <v>100</v>
      </c>
      <c r="N60" s="38"/>
      <c r="O60" s="58"/>
      <c r="P60" s="15">
        <f t="shared" si="17"/>
        <v>-20</v>
      </c>
      <c r="Q60" s="44"/>
      <c r="R60" s="38">
        <v>-20</v>
      </c>
      <c r="S60" s="3"/>
    </row>
    <row r="61" spans="1:19" ht="15">
      <c r="A61" s="16"/>
      <c r="B61" s="67" t="s">
        <v>44</v>
      </c>
      <c r="C61" s="15">
        <f t="shared" si="13"/>
        <v>0</v>
      </c>
      <c r="D61" s="91">
        <f t="shared" si="14"/>
        <v>0</v>
      </c>
      <c r="E61" s="44"/>
      <c r="F61" s="38"/>
      <c r="G61" s="58"/>
      <c r="H61" s="15">
        <f t="shared" si="15"/>
        <v>0</v>
      </c>
      <c r="I61" s="44"/>
      <c r="J61" s="38"/>
      <c r="K61" s="58"/>
      <c r="L61" s="15">
        <f t="shared" si="16"/>
        <v>0</v>
      </c>
      <c r="M61" s="44"/>
      <c r="N61" s="38"/>
      <c r="O61" s="58"/>
      <c r="P61" s="15">
        <f t="shared" si="17"/>
        <v>0</v>
      </c>
      <c r="Q61" s="44"/>
      <c r="R61" s="38"/>
      <c r="S61" s="3"/>
    </row>
    <row r="62" spans="1:19" ht="15">
      <c r="A62" s="13"/>
      <c r="B62" s="69" t="s">
        <v>45</v>
      </c>
      <c r="C62" s="15">
        <f t="shared" si="13"/>
        <v>0</v>
      </c>
      <c r="D62" s="91">
        <f t="shared" si="14"/>
        <v>0</v>
      </c>
      <c r="E62" s="44"/>
      <c r="F62" s="38"/>
      <c r="G62" s="58"/>
      <c r="H62" s="15">
        <f t="shared" si="15"/>
        <v>0</v>
      </c>
      <c r="I62" s="44"/>
      <c r="J62" s="38"/>
      <c r="K62" s="58"/>
      <c r="L62" s="15">
        <f t="shared" si="16"/>
        <v>0</v>
      </c>
      <c r="M62" s="44"/>
      <c r="N62" s="38"/>
      <c r="O62" s="58"/>
      <c r="P62" s="15">
        <f t="shared" si="17"/>
        <v>0</v>
      </c>
      <c r="Q62" s="44"/>
      <c r="R62" s="38"/>
      <c r="S62" s="3"/>
    </row>
    <row r="63" spans="1:19" ht="15">
      <c r="A63" s="16"/>
      <c r="B63" s="67" t="s">
        <v>46</v>
      </c>
      <c r="C63" s="15">
        <f t="shared" si="13"/>
        <v>30</v>
      </c>
      <c r="D63" s="91">
        <f t="shared" si="14"/>
        <v>0</v>
      </c>
      <c r="E63" s="44"/>
      <c r="F63" s="38"/>
      <c r="G63" s="58"/>
      <c r="H63" s="15">
        <f t="shared" si="15"/>
        <v>60</v>
      </c>
      <c r="I63" s="44"/>
      <c r="J63" s="38">
        <v>60</v>
      </c>
      <c r="K63" s="58"/>
      <c r="L63" s="15">
        <f t="shared" si="16"/>
        <v>0</v>
      </c>
      <c r="M63" s="44"/>
      <c r="N63" s="38"/>
      <c r="O63" s="58"/>
      <c r="P63" s="15">
        <f t="shared" si="17"/>
        <v>-30</v>
      </c>
      <c r="Q63" s="44"/>
      <c r="R63" s="38"/>
      <c r="S63" s="3">
        <v>-30</v>
      </c>
    </row>
    <row r="64" spans="1:19" ht="15">
      <c r="A64" s="16"/>
      <c r="B64" s="67" t="s">
        <v>47</v>
      </c>
      <c r="C64" s="15">
        <f t="shared" si="13"/>
        <v>0</v>
      </c>
      <c r="D64" s="91">
        <f t="shared" si="14"/>
        <v>60</v>
      </c>
      <c r="E64" s="44"/>
      <c r="F64" s="38"/>
      <c r="G64" s="58">
        <v>60</v>
      </c>
      <c r="H64" s="15">
        <f t="shared" si="15"/>
        <v>0</v>
      </c>
      <c r="I64" s="44"/>
      <c r="J64" s="38"/>
      <c r="K64" s="58"/>
      <c r="L64" s="15">
        <f t="shared" si="16"/>
        <v>0</v>
      </c>
      <c r="M64" s="44"/>
      <c r="N64" s="38"/>
      <c r="O64" s="58"/>
      <c r="P64" s="15">
        <f t="shared" si="17"/>
        <v>-60</v>
      </c>
      <c r="Q64" s="44"/>
      <c r="R64" s="38"/>
      <c r="S64" s="3">
        <v>-60</v>
      </c>
    </row>
    <row r="65" spans="1:19" ht="15">
      <c r="A65" s="16"/>
      <c r="B65" s="67" t="s">
        <v>48</v>
      </c>
      <c r="C65" s="15">
        <f t="shared" si="13"/>
        <v>60</v>
      </c>
      <c r="D65" s="91">
        <f t="shared" si="14"/>
        <v>30</v>
      </c>
      <c r="E65" s="44">
        <v>30</v>
      </c>
      <c r="F65" s="38"/>
      <c r="G65" s="58"/>
      <c r="H65" s="15">
        <f t="shared" si="15"/>
        <v>30</v>
      </c>
      <c r="I65" s="44"/>
      <c r="J65" s="38">
        <v>30</v>
      </c>
      <c r="K65" s="58"/>
      <c r="L65" s="15">
        <f t="shared" si="16"/>
        <v>0</v>
      </c>
      <c r="M65" s="44"/>
      <c r="N65" s="38"/>
      <c r="O65" s="58"/>
      <c r="P65" s="15">
        <f t="shared" si="17"/>
        <v>0</v>
      </c>
      <c r="Q65" s="44"/>
      <c r="R65" s="38"/>
      <c r="S65" s="89"/>
    </row>
    <row r="66" spans="1:19" ht="15">
      <c r="A66" s="16"/>
      <c r="B66" s="67" t="s">
        <v>49</v>
      </c>
      <c r="C66" s="15">
        <f t="shared" si="13"/>
        <v>0</v>
      </c>
      <c r="D66" s="91">
        <f t="shared" si="14"/>
        <v>0</v>
      </c>
      <c r="E66" s="44"/>
      <c r="F66" s="38"/>
      <c r="G66" s="58"/>
      <c r="H66" s="15">
        <f t="shared" si="15"/>
        <v>0</v>
      </c>
      <c r="I66" s="44"/>
      <c r="J66" s="38"/>
      <c r="K66" s="58"/>
      <c r="L66" s="15">
        <f t="shared" si="16"/>
        <v>0</v>
      </c>
      <c r="M66" s="44"/>
      <c r="N66" s="38"/>
      <c r="O66" s="58"/>
      <c r="P66" s="15">
        <f t="shared" si="17"/>
        <v>0</v>
      </c>
      <c r="Q66" s="44"/>
      <c r="R66" s="38"/>
      <c r="S66" s="3"/>
    </row>
    <row r="67" spans="1:19" ht="15">
      <c r="A67" s="16"/>
      <c r="B67" s="67" t="s">
        <v>50</v>
      </c>
      <c r="C67" s="15">
        <f t="shared" si="13"/>
        <v>60</v>
      </c>
      <c r="D67" s="91">
        <f t="shared" si="14"/>
        <v>20</v>
      </c>
      <c r="E67" s="44">
        <v>20</v>
      </c>
      <c r="F67" s="38"/>
      <c r="G67" s="58"/>
      <c r="H67" s="15">
        <f t="shared" si="15"/>
        <v>0</v>
      </c>
      <c r="I67" s="44"/>
      <c r="J67" s="38"/>
      <c r="K67" s="58"/>
      <c r="L67" s="15">
        <f t="shared" si="16"/>
        <v>40</v>
      </c>
      <c r="M67" s="44"/>
      <c r="N67" s="38"/>
      <c r="O67" s="58">
        <v>40</v>
      </c>
      <c r="P67" s="15">
        <f t="shared" si="17"/>
        <v>0</v>
      </c>
      <c r="Q67" s="44"/>
      <c r="R67" s="38"/>
      <c r="S67" s="3"/>
    </row>
    <row r="68" spans="1:19" ht="15">
      <c r="A68" s="16"/>
      <c r="B68" s="67" t="s">
        <v>51</v>
      </c>
      <c r="C68" s="15">
        <f t="shared" si="13"/>
        <v>0</v>
      </c>
      <c r="D68" s="91">
        <f t="shared" si="14"/>
        <v>0</v>
      </c>
      <c r="E68" s="44"/>
      <c r="F68" s="38"/>
      <c r="G68" s="58"/>
      <c r="H68" s="15">
        <f t="shared" si="15"/>
        <v>0</v>
      </c>
      <c r="I68" s="44"/>
      <c r="J68" s="38"/>
      <c r="K68" s="58"/>
      <c r="L68" s="15">
        <f t="shared" si="16"/>
        <v>0</v>
      </c>
      <c r="M68" s="44"/>
      <c r="N68" s="38"/>
      <c r="O68" s="58"/>
      <c r="P68" s="15">
        <f t="shared" si="17"/>
        <v>0</v>
      </c>
      <c r="Q68" s="44"/>
      <c r="R68" s="38"/>
      <c r="S68" s="3"/>
    </row>
    <row r="69" spans="1:19" ht="15">
      <c r="A69" s="16"/>
      <c r="B69" s="67" t="s">
        <v>52</v>
      </c>
      <c r="C69" s="15">
        <f t="shared" si="13"/>
        <v>0</v>
      </c>
      <c r="D69" s="91">
        <f t="shared" si="14"/>
        <v>0</v>
      </c>
      <c r="E69" s="44"/>
      <c r="F69" s="38"/>
      <c r="G69" s="58"/>
      <c r="H69" s="15">
        <f t="shared" si="15"/>
        <v>0</v>
      </c>
      <c r="I69" s="44"/>
      <c r="J69" s="38"/>
      <c r="K69" s="58"/>
      <c r="L69" s="15">
        <f t="shared" si="16"/>
        <v>0</v>
      </c>
      <c r="M69" s="44"/>
      <c r="N69" s="38"/>
      <c r="O69" s="58"/>
      <c r="P69" s="15">
        <f t="shared" si="17"/>
        <v>0</v>
      </c>
      <c r="Q69" s="44"/>
      <c r="R69" s="38"/>
      <c r="S69" s="3"/>
    </row>
    <row r="70" spans="1:19" ht="15">
      <c r="A70" s="16"/>
      <c r="B70" s="67" t="s">
        <v>53</v>
      </c>
      <c r="C70" s="15">
        <f t="shared" si="13"/>
        <v>0</v>
      </c>
      <c r="D70" s="91">
        <f t="shared" si="14"/>
        <v>0</v>
      </c>
      <c r="E70" s="44"/>
      <c r="F70" s="38"/>
      <c r="G70" s="58"/>
      <c r="H70" s="15">
        <f t="shared" si="15"/>
        <v>0</v>
      </c>
      <c r="I70" s="44"/>
      <c r="J70" s="38"/>
      <c r="K70" s="58"/>
      <c r="L70" s="15">
        <f t="shared" si="16"/>
        <v>0</v>
      </c>
      <c r="M70" s="44"/>
      <c r="N70" s="38"/>
      <c r="O70" s="58"/>
      <c r="P70" s="15">
        <f t="shared" si="17"/>
        <v>0</v>
      </c>
      <c r="Q70" s="44"/>
      <c r="R70" s="38"/>
      <c r="S70" s="3"/>
    </row>
    <row r="71" spans="1:19" ht="15">
      <c r="A71" s="16"/>
      <c r="B71" s="67" t="s">
        <v>54</v>
      </c>
      <c r="C71" s="15">
        <f t="shared" si="13"/>
        <v>0</v>
      </c>
      <c r="D71" s="91">
        <f t="shared" si="14"/>
        <v>0</v>
      </c>
      <c r="E71" s="44"/>
      <c r="F71" s="38"/>
      <c r="G71" s="58"/>
      <c r="H71" s="15">
        <f t="shared" si="15"/>
        <v>0</v>
      </c>
      <c r="I71" s="44"/>
      <c r="J71" s="38"/>
      <c r="K71" s="58"/>
      <c r="L71" s="15">
        <f t="shared" si="16"/>
        <v>0</v>
      </c>
      <c r="M71" s="44"/>
      <c r="N71" s="38"/>
      <c r="O71" s="58"/>
      <c r="P71" s="15">
        <f t="shared" si="17"/>
        <v>0</v>
      </c>
      <c r="Q71" s="44"/>
      <c r="R71" s="38"/>
      <c r="S71" s="3"/>
    </row>
    <row r="72" spans="1:19" ht="15">
      <c r="A72" s="16"/>
      <c r="B72" s="67" t="s">
        <v>55</v>
      </c>
      <c r="C72" s="15">
        <f t="shared" si="13"/>
        <v>0</v>
      </c>
      <c r="D72" s="91">
        <f t="shared" si="14"/>
        <v>0</v>
      </c>
      <c r="E72" s="44"/>
      <c r="F72" s="38"/>
      <c r="G72" s="58"/>
      <c r="H72" s="15">
        <f t="shared" si="15"/>
        <v>0</v>
      </c>
      <c r="I72" s="44"/>
      <c r="J72" s="38"/>
      <c r="K72" s="58"/>
      <c r="L72" s="15">
        <f t="shared" si="16"/>
        <v>0</v>
      </c>
      <c r="M72" s="44"/>
      <c r="N72" s="38"/>
      <c r="O72" s="58"/>
      <c r="P72" s="15">
        <f t="shared" si="17"/>
        <v>0</v>
      </c>
      <c r="Q72" s="44"/>
      <c r="R72" s="38"/>
      <c r="S72" s="3"/>
    </row>
    <row r="73" spans="1:19" ht="15">
      <c r="A73" s="16"/>
      <c r="B73" s="67" t="s">
        <v>56</v>
      </c>
      <c r="C73" s="15">
        <f t="shared" si="13"/>
        <v>0</v>
      </c>
      <c r="D73" s="91">
        <f t="shared" si="14"/>
        <v>0</v>
      </c>
      <c r="E73" s="44"/>
      <c r="F73" s="38"/>
      <c r="G73" s="58"/>
      <c r="H73" s="15">
        <f t="shared" si="15"/>
        <v>0</v>
      </c>
      <c r="I73" s="44"/>
      <c r="J73" s="38"/>
      <c r="K73" s="58"/>
      <c r="L73" s="15">
        <f t="shared" si="16"/>
        <v>0</v>
      </c>
      <c r="M73" s="44"/>
      <c r="N73" s="38"/>
      <c r="O73" s="58"/>
      <c r="P73" s="15">
        <f t="shared" si="17"/>
        <v>0</v>
      </c>
      <c r="Q73" s="44"/>
      <c r="R73" s="38"/>
      <c r="S73" s="3"/>
    </row>
    <row r="74" spans="1:19" ht="15">
      <c r="A74" s="16"/>
      <c r="B74" s="67" t="s">
        <v>57</v>
      </c>
      <c r="C74" s="15">
        <f t="shared" si="13"/>
        <v>300</v>
      </c>
      <c r="D74" s="91">
        <f t="shared" si="14"/>
        <v>90</v>
      </c>
      <c r="E74" s="44">
        <v>30</v>
      </c>
      <c r="F74" s="38">
        <v>30</v>
      </c>
      <c r="G74" s="58">
        <v>30</v>
      </c>
      <c r="H74" s="15">
        <f t="shared" si="15"/>
        <v>90</v>
      </c>
      <c r="I74" s="44">
        <v>30</v>
      </c>
      <c r="J74" s="38">
        <v>30</v>
      </c>
      <c r="K74" s="58">
        <v>30</v>
      </c>
      <c r="L74" s="15">
        <f t="shared" si="16"/>
        <v>90</v>
      </c>
      <c r="M74" s="44">
        <v>30</v>
      </c>
      <c r="N74" s="38">
        <v>30</v>
      </c>
      <c r="O74" s="58">
        <v>30</v>
      </c>
      <c r="P74" s="15">
        <f t="shared" si="17"/>
        <v>30</v>
      </c>
      <c r="Q74" s="44">
        <v>30</v>
      </c>
      <c r="R74" s="38"/>
      <c r="S74" s="3"/>
    </row>
    <row r="75" spans="1:19" ht="15">
      <c r="A75" s="16"/>
      <c r="B75" s="67" t="s">
        <v>58</v>
      </c>
      <c r="C75" s="15">
        <f t="shared" si="13"/>
        <v>0</v>
      </c>
      <c r="D75" s="91">
        <f t="shared" si="14"/>
        <v>0</v>
      </c>
      <c r="E75" s="44"/>
      <c r="F75" s="38"/>
      <c r="G75" s="58"/>
      <c r="H75" s="15">
        <f t="shared" si="15"/>
        <v>0</v>
      </c>
      <c r="I75" s="44"/>
      <c r="J75" s="38"/>
      <c r="K75" s="58"/>
      <c r="L75" s="15">
        <f t="shared" si="16"/>
        <v>0</v>
      </c>
      <c r="M75" s="44"/>
      <c r="N75" s="38"/>
      <c r="O75" s="58"/>
      <c r="P75" s="15">
        <f t="shared" si="17"/>
        <v>0</v>
      </c>
      <c r="Q75" s="44"/>
      <c r="R75" s="38"/>
      <c r="S75" s="89"/>
    </row>
    <row r="76" spans="1:19" ht="15">
      <c r="A76" s="16"/>
      <c r="B76" s="67" t="s">
        <v>59</v>
      </c>
      <c r="C76" s="15">
        <f t="shared" si="13"/>
        <v>0</v>
      </c>
      <c r="D76" s="91">
        <f t="shared" si="14"/>
        <v>0</v>
      </c>
      <c r="E76" s="44"/>
      <c r="F76" s="38"/>
      <c r="G76" s="58"/>
      <c r="H76" s="15">
        <f t="shared" si="15"/>
        <v>0</v>
      </c>
      <c r="I76" s="44"/>
      <c r="J76" s="38"/>
      <c r="K76" s="58"/>
      <c r="L76" s="15">
        <f t="shared" si="16"/>
        <v>0</v>
      </c>
      <c r="M76" s="44"/>
      <c r="N76" s="38"/>
      <c r="O76" s="58"/>
      <c r="P76" s="15">
        <f t="shared" si="17"/>
        <v>0</v>
      </c>
      <c r="Q76" s="44"/>
      <c r="R76" s="38"/>
      <c r="S76" s="3"/>
    </row>
    <row r="77" spans="1:19" ht="15">
      <c r="A77" s="16"/>
      <c r="B77" s="67" t="s">
        <v>60</v>
      </c>
      <c r="C77" s="15">
        <f t="shared" si="13"/>
        <v>0</v>
      </c>
      <c r="D77" s="91">
        <f t="shared" si="14"/>
        <v>0</v>
      </c>
      <c r="E77" s="44"/>
      <c r="F77" s="38"/>
      <c r="G77" s="58"/>
      <c r="H77" s="15">
        <f t="shared" si="15"/>
        <v>0</v>
      </c>
      <c r="I77" s="44"/>
      <c r="J77" s="38"/>
      <c r="K77" s="58"/>
      <c r="L77" s="15">
        <f t="shared" si="16"/>
        <v>0</v>
      </c>
      <c r="M77" s="44"/>
      <c r="N77" s="38"/>
      <c r="O77" s="58"/>
      <c r="P77" s="15">
        <f t="shared" si="17"/>
        <v>0</v>
      </c>
      <c r="Q77" s="44"/>
      <c r="R77" s="38"/>
      <c r="S77" s="3"/>
    </row>
    <row r="78" spans="1:19" ht="15">
      <c r="A78" s="16"/>
      <c r="B78" s="70" t="s">
        <v>61</v>
      </c>
      <c r="C78" s="15">
        <f t="shared" si="13"/>
        <v>0</v>
      </c>
      <c r="D78" s="91">
        <f t="shared" si="14"/>
        <v>0</v>
      </c>
      <c r="E78" s="46"/>
      <c r="F78" s="43"/>
      <c r="G78" s="63"/>
      <c r="H78" s="15">
        <f t="shared" si="15"/>
        <v>0</v>
      </c>
      <c r="I78" s="44"/>
      <c r="J78" s="38"/>
      <c r="K78" s="58"/>
      <c r="L78" s="15">
        <f t="shared" si="16"/>
        <v>0</v>
      </c>
      <c r="M78" s="44"/>
      <c r="N78" s="38"/>
      <c r="O78" s="58"/>
      <c r="P78" s="15">
        <f t="shared" si="17"/>
        <v>0</v>
      </c>
      <c r="Q78" s="44"/>
      <c r="R78" s="38"/>
      <c r="S78" s="3"/>
    </row>
    <row r="79" spans="1:19" ht="15">
      <c r="A79" s="16"/>
      <c r="B79" s="70" t="s">
        <v>62</v>
      </c>
      <c r="C79" s="15">
        <f t="shared" si="13"/>
        <v>0</v>
      </c>
      <c r="D79" s="91">
        <f t="shared" si="14"/>
        <v>0</v>
      </c>
      <c r="E79" s="44"/>
      <c r="F79" s="38"/>
      <c r="G79" s="58"/>
      <c r="H79" s="15">
        <f t="shared" si="15"/>
        <v>0</v>
      </c>
      <c r="I79" s="44"/>
      <c r="J79" s="38"/>
      <c r="K79" s="58"/>
      <c r="L79" s="15">
        <f t="shared" si="16"/>
        <v>0</v>
      </c>
      <c r="M79" s="44"/>
      <c r="N79" s="38"/>
      <c r="O79" s="58"/>
      <c r="P79" s="15">
        <f t="shared" si="17"/>
        <v>0</v>
      </c>
      <c r="Q79" s="44"/>
      <c r="R79" s="38"/>
      <c r="S79" s="3"/>
    </row>
    <row r="80" spans="1:19" ht="15">
      <c r="A80" s="16"/>
      <c r="B80" s="70" t="s">
        <v>63</v>
      </c>
      <c r="C80" s="15">
        <f t="shared" si="13"/>
        <v>0</v>
      </c>
      <c r="D80" s="91">
        <f t="shared" si="14"/>
        <v>0</v>
      </c>
      <c r="E80" s="44"/>
      <c r="F80" s="38"/>
      <c r="G80" s="58"/>
      <c r="H80" s="15">
        <f t="shared" si="15"/>
        <v>0</v>
      </c>
      <c r="I80" s="44"/>
      <c r="J80" s="38"/>
      <c r="K80" s="58"/>
      <c r="L80" s="15">
        <f t="shared" si="16"/>
        <v>0</v>
      </c>
      <c r="M80" s="44"/>
      <c r="N80" s="38"/>
      <c r="O80" s="58"/>
      <c r="P80" s="15">
        <f t="shared" si="17"/>
        <v>0</v>
      </c>
      <c r="Q80" s="44"/>
      <c r="R80" s="38"/>
      <c r="S80" s="3"/>
    </row>
    <row r="81" spans="1:19" ht="15">
      <c r="A81" s="16"/>
      <c r="B81" s="70" t="s">
        <v>64</v>
      </c>
      <c r="C81" s="15">
        <f t="shared" si="13"/>
        <v>0</v>
      </c>
      <c r="D81" s="91">
        <f t="shared" si="14"/>
        <v>0</v>
      </c>
      <c r="E81" s="44"/>
      <c r="F81" s="38"/>
      <c r="G81" s="58"/>
      <c r="H81" s="15">
        <f t="shared" si="15"/>
        <v>0</v>
      </c>
      <c r="I81" s="44"/>
      <c r="J81" s="38"/>
      <c r="K81" s="58"/>
      <c r="L81" s="15">
        <f t="shared" si="16"/>
        <v>0</v>
      </c>
      <c r="M81" s="44"/>
      <c r="N81" s="38"/>
      <c r="O81" s="58"/>
      <c r="P81" s="15">
        <f t="shared" si="17"/>
        <v>0</v>
      </c>
      <c r="Q81" s="44"/>
      <c r="R81" s="38"/>
      <c r="S81" s="3"/>
    </row>
    <row r="82" spans="1:19" ht="15">
      <c r="A82" s="21">
        <v>3.6</v>
      </c>
      <c r="B82" s="71" t="s">
        <v>65</v>
      </c>
      <c r="C82" s="95">
        <f t="shared" si="13"/>
        <v>1338.6</v>
      </c>
      <c r="D82" s="96">
        <f t="shared" si="14"/>
        <v>595</v>
      </c>
      <c r="E82" s="93">
        <f>E83+E84+E85+E86+E87+E88+E89+E90+E91+E92+E93+E94+E95+E96+E98</f>
        <v>50</v>
      </c>
      <c r="F82" s="93">
        <f>F83+F84+F85+F86+F87+F88+F89+F90+F91+F92+F93+F94+F95+F96+F97+F98</f>
        <v>265</v>
      </c>
      <c r="G82" s="93">
        <f>G83+G84+G85+G86+G87+G88+G89+G90+G91+G92+G93+G94+G95+G96+G97+G98</f>
        <v>280</v>
      </c>
      <c r="H82" s="95">
        <f t="shared" si="15"/>
        <v>85</v>
      </c>
      <c r="I82" s="93">
        <f>I83+I84+I85+I86+I87+I88+I89+I90+I91+I92+I93+I94+I95+I96+I97+I98</f>
        <v>-325</v>
      </c>
      <c r="J82" s="93">
        <f>J83+J84+J85+J86+J87+J88+J89+J90+J91+J92+J93+J94+J95+J96+J97+J98</f>
        <v>265</v>
      </c>
      <c r="K82" s="93">
        <f>K83+K84+K85+K86+K87+K88+K89+K90+K91+K92+K93+K94+K95+K96+K97+K98</f>
        <v>145</v>
      </c>
      <c r="L82" s="95">
        <f t="shared" si="16"/>
        <v>1520</v>
      </c>
      <c r="M82" s="93">
        <f>M83+M84+M85+M86+M87+M88+M89+M90+M91+M92+M93+M94+M95+M96+M97+M98</f>
        <v>1325</v>
      </c>
      <c r="N82" s="93">
        <f>N83+N84+N85+N86+N87+N88+N89+N90+N91+N92+N93+N94+N95+N96+N97+N98</f>
        <v>150</v>
      </c>
      <c r="O82" s="93">
        <f>O83+O84+O85+O86+O87+O88+O89+O90+O91+O92+O93+O94+O95+O96+O97+O98</f>
        <v>45</v>
      </c>
      <c r="P82" s="95">
        <f t="shared" si="17"/>
        <v>-861.4</v>
      </c>
      <c r="Q82" s="93">
        <f>Q83+Q84+Q85+Q86+Q87+Q88+Q89+Q90+Q91+Q92+Q93+Q94+Q95+Q96+Q97+Q98</f>
        <v>0</v>
      </c>
      <c r="R82" s="93">
        <f>R83+R84+R85+R86+R87+R88+R89+R90+R91+R92+R93+R94+R95+R96+R97+R98</f>
        <v>-811.4</v>
      </c>
      <c r="S82" s="93">
        <f>S83+S84+S85+S86+S87+S88+S89+S90+S91+S92+S93+S94+S95+S96+S97+S98</f>
        <v>-50</v>
      </c>
    </row>
    <row r="83" spans="1:19" ht="15">
      <c r="A83" s="13"/>
      <c r="B83" s="69" t="s">
        <v>66</v>
      </c>
      <c r="C83" s="15">
        <f t="shared" si="13"/>
        <v>0</v>
      </c>
      <c r="D83" s="91">
        <f t="shared" si="14"/>
        <v>0</v>
      </c>
      <c r="E83" s="44"/>
      <c r="F83" s="38"/>
      <c r="G83" s="58"/>
      <c r="H83" s="15">
        <f t="shared" si="15"/>
        <v>0</v>
      </c>
      <c r="I83" s="44"/>
      <c r="J83" s="38"/>
      <c r="K83" s="58"/>
      <c r="L83" s="15">
        <f t="shared" si="16"/>
        <v>0</v>
      </c>
      <c r="M83" s="44"/>
      <c r="N83" s="38"/>
      <c r="O83" s="58"/>
      <c r="P83" s="15">
        <f t="shared" si="17"/>
        <v>0</v>
      </c>
      <c r="Q83" s="44"/>
      <c r="R83" s="38"/>
      <c r="S83" s="3"/>
    </row>
    <row r="84" spans="1:19" ht="15">
      <c r="A84" s="25"/>
      <c r="B84" s="72" t="s">
        <v>67</v>
      </c>
      <c r="C84" s="15">
        <f t="shared" si="13"/>
        <v>0</v>
      </c>
      <c r="D84" s="91">
        <f t="shared" si="14"/>
        <v>0</v>
      </c>
      <c r="E84" s="44"/>
      <c r="F84" s="38"/>
      <c r="G84" s="58"/>
      <c r="H84" s="15">
        <f t="shared" si="15"/>
        <v>0</v>
      </c>
      <c r="I84" s="44"/>
      <c r="J84" s="38"/>
      <c r="K84" s="58"/>
      <c r="L84" s="15">
        <f t="shared" si="16"/>
        <v>0</v>
      </c>
      <c r="M84" s="44"/>
      <c r="N84" s="38"/>
      <c r="O84" s="58"/>
      <c r="P84" s="15">
        <f t="shared" si="17"/>
        <v>0</v>
      </c>
      <c r="Q84" s="44"/>
      <c r="R84" s="38"/>
      <c r="S84" s="3"/>
    </row>
    <row r="85" spans="1:19" ht="15">
      <c r="A85" s="13"/>
      <c r="B85" s="69" t="s">
        <v>68</v>
      </c>
      <c r="C85" s="15">
        <f t="shared" si="13"/>
        <v>40</v>
      </c>
      <c r="D85" s="91">
        <f t="shared" si="14"/>
        <v>50</v>
      </c>
      <c r="E85" s="44"/>
      <c r="F85" s="38"/>
      <c r="G85" s="58">
        <v>50</v>
      </c>
      <c r="H85" s="15">
        <f t="shared" si="15"/>
        <v>0</v>
      </c>
      <c r="I85" s="44"/>
      <c r="J85" s="38"/>
      <c r="K85" s="58"/>
      <c r="L85" s="15">
        <f t="shared" si="16"/>
        <v>0</v>
      </c>
      <c r="M85" s="44"/>
      <c r="N85" s="38"/>
      <c r="O85" s="58"/>
      <c r="P85" s="15">
        <f t="shared" si="17"/>
        <v>-10</v>
      </c>
      <c r="Q85" s="44"/>
      <c r="R85" s="38">
        <v>-10</v>
      </c>
      <c r="S85" s="3"/>
    </row>
    <row r="86" spans="1:19" ht="15">
      <c r="A86" s="16"/>
      <c r="B86" s="67" t="s">
        <v>69</v>
      </c>
      <c r="C86" s="15">
        <f t="shared" si="13"/>
        <v>0</v>
      </c>
      <c r="D86" s="91">
        <f t="shared" si="14"/>
        <v>0</v>
      </c>
      <c r="E86" s="44"/>
      <c r="F86" s="38"/>
      <c r="G86" s="58"/>
      <c r="H86" s="15">
        <f t="shared" si="15"/>
        <v>0</v>
      </c>
      <c r="I86" s="44"/>
      <c r="J86" s="38"/>
      <c r="K86" s="58"/>
      <c r="L86" s="15">
        <f t="shared" si="16"/>
        <v>0</v>
      </c>
      <c r="M86" s="44"/>
      <c r="N86" s="38"/>
      <c r="O86" s="58"/>
      <c r="P86" s="15">
        <f t="shared" si="17"/>
        <v>0</v>
      </c>
      <c r="Q86" s="44"/>
      <c r="R86" s="38"/>
      <c r="S86" s="3"/>
    </row>
    <row r="87" spans="1:19" ht="15">
      <c r="A87" s="16"/>
      <c r="B87" s="67" t="s">
        <v>70</v>
      </c>
      <c r="C87" s="15">
        <f t="shared" si="13"/>
        <v>50</v>
      </c>
      <c r="D87" s="91">
        <f t="shared" si="14"/>
        <v>0</v>
      </c>
      <c r="E87" s="44"/>
      <c r="F87" s="38"/>
      <c r="G87" s="58"/>
      <c r="H87" s="15">
        <f t="shared" si="15"/>
        <v>50</v>
      </c>
      <c r="I87" s="44">
        <v>30</v>
      </c>
      <c r="J87" s="38">
        <v>20</v>
      </c>
      <c r="K87" s="58"/>
      <c r="L87" s="15">
        <f t="shared" si="16"/>
        <v>0</v>
      </c>
      <c r="M87" s="44"/>
      <c r="N87" s="38"/>
      <c r="O87" s="58"/>
      <c r="P87" s="15">
        <f t="shared" si="17"/>
        <v>0</v>
      </c>
      <c r="Q87" s="44"/>
      <c r="R87" s="38"/>
      <c r="S87" s="3"/>
    </row>
    <row r="88" spans="1:19" ht="15">
      <c r="A88" s="16"/>
      <c r="B88" s="67" t="s">
        <v>71</v>
      </c>
      <c r="C88" s="15">
        <f t="shared" si="13"/>
        <v>100</v>
      </c>
      <c r="D88" s="91">
        <f t="shared" si="14"/>
        <v>40</v>
      </c>
      <c r="E88" s="44"/>
      <c r="F88" s="38">
        <v>20</v>
      </c>
      <c r="G88" s="58">
        <v>20</v>
      </c>
      <c r="H88" s="15">
        <f t="shared" si="15"/>
        <v>60</v>
      </c>
      <c r="I88" s="44">
        <v>20</v>
      </c>
      <c r="J88" s="38">
        <v>20</v>
      </c>
      <c r="K88" s="58">
        <v>20</v>
      </c>
      <c r="L88" s="15">
        <f t="shared" si="16"/>
        <v>0</v>
      </c>
      <c r="M88" s="44"/>
      <c r="N88" s="38"/>
      <c r="O88" s="58"/>
      <c r="P88" s="15">
        <f t="shared" si="17"/>
        <v>0</v>
      </c>
      <c r="Q88" s="44"/>
      <c r="R88" s="38"/>
      <c r="S88" s="3"/>
    </row>
    <row r="89" spans="1:19" ht="15">
      <c r="A89" s="16"/>
      <c r="B89" s="67" t="s">
        <v>72</v>
      </c>
      <c r="C89" s="15">
        <f t="shared" si="13"/>
        <v>1048.6</v>
      </c>
      <c r="D89" s="91">
        <f t="shared" si="14"/>
        <v>405</v>
      </c>
      <c r="E89" s="44">
        <v>50</v>
      </c>
      <c r="F89" s="38">
        <v>145</v>
      </c>
      <c r="G89" s="58">
        <v>210</v>
      </c>
      <c r="H89" s="15">
        <f t="shared" si="15"/>
        <v>-25</v>
      </c>
      <c r="I89" s="44">
        <v>-375</v>
      </c>
      <c r="J89" s="38">
        <v>225</v>
      </c>
      <c r="K89" s="58">
        <v>125</v>
      </c>
      <c r="L89" s="15">
        <f t="shared" si="16"/>
        <v>1520</v>
      </c>
      <c r="M89" s="44">
        <v>1325</v>
      </c>
      <c r="N89" s="38">
        <v>150</v>
      </c>
      <c r="O89" s="58">
        <v>45</v>
      </c>
      <c r="P89" s="15">
        <f t="shared" si="17"/>
        <v>-851.4</v>
      </c>
      <c r="Q89" s="44"/>
      <c r="R89" s="38">
        <v>-801.4</v>
      </c>
      <c r="S89" s="89">
        <v>-50</v>
      </c>
    </row>
    <row r="90" spans="1:19" ht="15">
      <c r="A90" s="16"/>
      <c r="B90" s="67" t="s">
        <v>73</v>
      </c>
      <c r="C90" s="15">
        <f t="shared" si="13"/>
        <v>0</v>
      </c>
      <c r="D90" s="91">
        <f t="shared" si="14"/>
        <v>0</v>
      </c>
      <c r="E90" s="44"/>
      <c r="F90" s="38"/>
      <c r="G90" s="58"/>
      <c r="H90" s="15">
        <f t="shared" si="15"/>
        <v>0</v>
      </c>
      <c r="I90" s="44"/>
      <c r="J90" s="38"/>
      <c r="K90" s="58"/>
      <c r="L90" s="15">
        <f t="shared" si="16"/>
        <v>0</v>
      </c>
      <c r="M90" s="44"/>
      <c r="N90" s="38"/>
      <c r="O90" s="58"/>
      <c r="P90" s="15">
        <f t="shared" si="17"/>
        <v>0</v>
      </c>
      <c r="Q90" s="44"/>
      <c r="R90" s="38"/>
      <c r="S90" s="3"/>
    </row>
    <row r="91" spans="1:19" ht="15">
      <c r="A91" s="16"/>
      <c r="B91" s="67" t="s">
        <v>74</v>
      </c>
      <c r="C91" s="15">
        <f t="shared" si="13"/>
        <v>100</v>
      </c>
      <c r="D91" s="91">
        <f t="shared" si="14"/>
        <v>100</v>
      </c>
      <c r="E91" s="44"/>
      <c r="F91" s="38">
        <v>100</v>
      </c>
      <c r="G91" s="58"/>
      <c r="H91" s="15">
        <f t="shared" si="15"/>
        <v>0</v>
      </c>
      <c r="I91" s="44"/>
      <c r="J91" s="38"/>
      <c r="K91" s="58"/>
      <c r="L91" s="15">
        <f t="shared" si="16"/>
        <v>0</v>
      </c>
      <c r="M91" s="44"/>
      <c r="N91" s="38"/>
      <c r="O91" s="58"/>
      <c r="P91" s="15">
        <f t="shared" si="17"/>
        <v>0</v>
      </c>
      <c r="Q91" s="44"/>
      <c r="R91" s="38"/>
      <c r="S91" s="3"/>
    </row>
    <row r="92" spans="1:19" ht="15">
      <c r="A92" s="16"/>
      <c r="B92" s="67" t="s">
        <v>75</v>
      </c>
      <c r="C92" s="15">
        <f t="shared" si="13"/>
        <v>0</v>
      </c>
      <c r="D92" s="91">
        <f t="shared" si="14"/>
        <v>0</v>
      </c>
      <c r="E92" s="44"/>
      <c r="F92" s="38"/>
      <c r="G92" s="58"/>
      <c r="H92" s="15">
        <f t="shared" si="15"/>
        <v>0</v>
      </c>
      <c r="I92" s="44"/>
      <c r="J92" s="38"/>
      <c r="K92" s="58"/>
      <c r="L92" s="15">
        <f t="shared" si="16"/>
        <v>0</v>
      </c>
      <c r="M92" s="44"/>
      <c r="N92" s="38"/>
      <c r="O92" s="58"/>
      <c r="P92" s="15">
        <f t="shared" si="17"/>
        <v>0</v>
      </c>
      <c r="Q92" s="44"/>
      <c r="R92" s="38"/>
      <c r="S92" s="3"/>
    </row>
    <row r="93" spans="1:19" ht="15">
      <c r="A93" s="16"/>
      <c r="B93" s="67" t="s">
        <v>76</v>
      </c>
      <c r="C93" s="15">
        <f t="shared" si="13"/>
        <v>0</v>
      </c>
      <c r="D93" s="91">
        <f t="shared" si="14"/>
        <v>0</v>
      </c>
      <c r="E93" s="44"/>
      <c r="F93" s="38"/>
      <c r="G93" s="58"/>
      <c r="H93" s="15">
        <f t="shared" si="15"/>
        <v>0</v>
      </c>
      <c r="I93" s="44"/>
      <c r="J93" s="38"/>
      <c r="K93" s="58"/>
      <c r="L93" s="15">
        <f t="shared" si="16"/>
        <v>0</v>
      </c>
      <c r="M93" s="44"/>
      <c r="N93" s="38"/>
      <c r="O93" s="58"/>
      <c r="P93" s="15">
        <f t="shared" si="17"/>
        <v>0</v>
      </c>
      <c r="Q93" s="44"/>
      <c r="R93" s="38"/>
      <c r="S93" s="3"/>
    </row>
    <row r="94" spans="1:19" ht="15">
      <c r="A94" s="16"/>
      <c r="B94" s="67" t="s">
        <v>77</v>
      </c>
      <c r="C94" s="15">
        <f t="shared" si="13"/>
        <v>0</v>
      </c>
      <c r="D94" s="91">
        <f t="shared" si="14"/>
        <v>0</v>
      </c>
      <c r="E94" s="44"/>
      <c r="F94" s="38"/>
      <c r="G94" s="58"/>
      <c r="H94" s="15">
        <f t="shared" si="15"/>
        <v>0</v>
      </c>
      <c r="I94" s="44"/>
      <c r="J94" s="38"/>
      <c r="K94" s="58"/>
      <c r="L94" s="15">
        <f t="shared" si="16"/>
        <v>0</v>
      </c>
      <c r="M94" s="44"/>
      <c r="N94" s="38"/>
      <c r="O94" s="58"/>
      <c r="P94" s="15">
        <f t="shared" si="17"/>
        <v>0</v>
      </c>
      <c r="Q94" s="44"/>
      <c r="R94" s="38"/>
      <c r="S94" s="3"/>
    </row>
    <row r="95" spans="1:19" ht="15">
      <c r="A95" s="16"/>
      <c r="B95" s="73" t="s">
        <v>78</v>
      </c>
      <c r="C95" s="15">
        <f t="shared" si="13"/>
        <v>0</v>
      </c>
      <c r="D95" s="91">
        <f t="shared" si="14"/>
        <v>0</v>
      </c>
      <c r="E95" s="44"/>
      <c r="F95" s="38"/>
      <c r="G95" s="58"/>
      <c r="H95" s="15">
        <f t="shared" si="15"/>
        <v>0</v>
      </c>
      <c r="I95" s="44"/>
      <c r="J95" s="38"/>
      <c r="K95" s="58"/>
      <c r="L95" s="15">
        <f t="shared" si="16"/>
        <v>0</v>
      </c>
      <c r="M95" s="44"/>
      <c r="N95" s="38"/>
      <c r="O95" s="58"/>
      <c r="P95" s="15">
        <f t="shared" si="17"/>
        <v>0</v>
      </c>
      <c r="Q95" s="44"/>
      <c r="R95" s="38"/>
      <c r="S95" s="3"/>
    </row>
    <row r="96" spans="1:19" ht="15">
      <c r="A96" s="16"/>
      <c r="B96" s="67" t="s">
        <v>79</v>
      </c>
      <c r="C96" s="15">
        <f t="shared" si="13"/>
        <v>0</v>
      </c>
      <c r="D96" s="91">
        <f t="shared" si="14"/>
        <v>0</v>
      </c>
      <c r="E96" s="44"/>
      <c r="F96" s="38"/>
      <c r="G96" s="58"/>
      <c r="H96" s="15">
        <f t="shared" si="15"/>
        <v>0</v>
      </c>
      <c r="I96" s="44"/>
      <c r="J96" s="38"/>
      <c r="K96" s="58"/>
      <c r="L96" s="15">
        <f t="shared" si="16"/>
        <v>0</v>
      </c>
      <c r="M96" s="44"/>
      <c r="N96" s="38"/>
      <c r="O96" s="58"/>
      <c r="P96" s="15">
        <f t="shared" si="17"/>
        <v>0</v>
      </c>
      <c r="Q96" s="44"/>
      <c r="R96" s="38"/>
      <c r="S96" s="3"/>
    </row>
    <row r="97" spans="1:19" ht="15">
      <c r="A97" s="16"/>
      <c r="B97" s="67" t="s">
        <v>80</v>
      </c>
      <c r="C97" s="15">
        <f t="shared" si="13"/>
        <v>0</v>
      </c>
      <c r="D97" s="91">
        <f t="shared" si="14"/>
        <v>0</v>
      </c>
      <c r="E97" s="44"/>
      <c r="F97" s="38"/>
      <c r="G97" s="58"/>
      <c r="H97" s="15">
        <f t="shared" si="15"/>
        <v>0</v>
      </c>
      <c r="I97" s="44"/>
      <c r="J97" s="38"/>
      <c r="K97" s="58"/>
      <c r="L97" s="15">
        <f t="shared" si="16"/>
        <v>0</v>
      </c>
      <c r="M97" s="44"/>
      <c r="N97" s="38"/>
      <c r="O97" s="58"/>
      <c r="P97" s="15">
        <f t="shared" si="17"/>
        <v>0</v>
      </c>
      <c r="Q97" s="44"/>
      <c r="R97" s="38"/>
      <c r="S97" s="89"/>
    </row>
    <row r="98" spans="1:19" ht="15.75" thickBot="1">
      <c r="A98" s="16"/>
      <c r="B98" s="67" t="s">
        <v>81</v>
      </c>
      <c r="C98" s="15">
        <f t="shared" si="13"/>
        <v>0</v>
      </c>
      <c r="D98" s="91">
        <f t="shared" si="14"/>
        <v>0</v>
      </c>
      <c r="E98" s="44"/>
      <c r="F98" s="38"/>
      <c r="G98" s="58"/>
      <c r="H98" s="15">
        <f t="shared" si="15"/>
        <v>0</v>
      </c>
      <c r="I98" s="44"/>
      <c r="J98" s="38"/>
      <c r="K98" s="58"/>
      <c r="L98" s="15">
        <f t="shared" si="16"/>
        <v>0</v>
      </c>
      <c r="M98" s="44"/>
      <c r="N98" s="38"/>
      <c r="O98" s="58"/>
      <c r="P98" s="15">
        <f t="shared" si="17"/>
        <v>0</v>
      </c>
      <c r="Q98" s="44"/>
      <c r="R98" s="38"/>
      <c r="S98" s="90"/>
    </row>
    <row r="99" spans="1:19" ht="16.5" thickBot="1">
      <c r="A99" s="21">
        <v>5</v>
      </c>
      <c r="B99" s="5" t="s">
        <v>98</v>
      </c>
      <c r="C99" s="15">
        <f t="shared" si="13"/>
        <v>0</v>
      </c>
      <c r="D99" s="91">
        <f t="shared" si="14"/>
        <v>0</v>
      </c>
      <c r="E99" s="44"/>
      <c r="F99" s="38"/>
      <c r="G99" s="58"/>
      <c r="H99" s="15">
        <f t="shared" si="15"/>
        <v>0</v>
      </c>
      <c r="I99" s="44"/>
      <c r="J99" s="38"/>
      <c r="K99" s="58"/>
      <c r="L99" s="15">
        <f t="shared" si="16"/>
        <v>0</v>
      </c>
      <c r="M99" s="44"/>
      <c r="N99" s="38"/>
      <c r="O99" s="58"/>
      <c r="P99" s="15">
        <f t="shared" si="17"/>
        <v>0</v>
      </c>
      <c r="Q99" s="44"/>
      <c r="R99" s="38"/>
      <c r="S99" s="3"/>
    </row>
    <row r="100" spans="1:19" ht="15.75" thickBot="1">
      <c r="A100" s="27"/>
      <c r="B100" s="28"/>
      <c r="C100" s="15">
        <f t="shared" si="13"/>
        <v>0</v>
      </c>
      <c r="D100" s="91">
        <f t="shared" si="14"/>
        <v>0</v>
      </c>
      <c r="E100" s="44"/>
      <c r="F100" s="38"/>
      <c r="G100" s="58"/>
      <c r="H100" s="15">
        <f t="shared" si="15"/>
        <v>0</v>
      </c>
      <c r="I100" s="44"/>
      <c r="J100" s="38"/>
      <c r="K100" s="58"/>
      <c r="L100" s="15">
        <f t="shared" si="16"/>
        <v>0</v>
      </c>
      <c r="M100" s="44"/>
      <c r="N100" s="38"/>
      <c r="O100" s="58"/>
      <c r="P100" s="15">
        <f t="shared" si="17"/>
        <v>0</v>
      </c>
      <c r="Q100" s="44"/>
      <c r="R100" s="38"/>
      <c r="S100" s="3"/>
    </row>
    <row r="101" spans="1:19" ht="16.5" thickBot="1">
      <c r="A101" s="27">
        <v>6</v>
      </c>
      <c r="B101" s="6" t="s">
        <v>99</v>
      </c>
      <c r="C101" s="95">
        <f t="shared" si="13"/>
        <v>0</v>
      </c>
      <c r="D101" s="96">
        <f t="shared" si="14"/>
        <v>0</v>
      </c>
      <c r="E101" s="93">
        <f>E102+E103</f>
        <v>0</v>
      </c>
      <c r="F101" s="93">
        <f>F102+F103</f>
        <v>0</v>
      </c>
      <c r="G101" s="93">
        <f>G102+G103</f>
        <v>0</v>
      </c>
      <c r="H101" s="95">
        <f t="shared" si="15"/>
        <v>0</v>
      </c>
      <c r="I101" s="93">
        <f>I102+I103</f>
        <v>0</v>
      </c>
      <c r="J101" s="93">
        <f>J102+J103</f>
        <v>0</v>
      </c>
      <c r="K101" s="93">
        <f>K102+K103</f>
        <v>0</v>
      </c>
      <c r="L101" s="95">
        <f t="shared" si="16"/>
        <v>0</v>
      </c>
      <c r="M101" s="93">
        <f>M102+M103</f>
        <v>0</v>
      </c>
      <c r="N101" s="93">
        <f>N102+N103</f>
        <v>0</v>
      </c>
      <c r="O101" s="93">
        <f>O102+O103</f>
        <v>0</v>
      </c>
      <c r="P101" s="95">
        <f t="shared" si="17"/>
        <v>0</v>
      </c>
      <c r="Q101" s="93">
        <f>Q102+Q103</f>
        <v>0</v>
      </c>
      <c r="R101" s="93">
        <f>R102+R103</f>
        <v>0</v>
      </c>
      <c r="S101" s="93">
        <f>S102+S103</f>
        <v>0</v>
      </c>
    </row>
    <row r="102" spans="1:19" ht="15">
      <c r="A102" s="27"/>
      <c r="B102" s="74" t="s">
        <v>82</v>
      </c>
      <c r="C102" s="15">
        <f t="shared" si="13"/>
        <v>0</v>
      </c>
      <c r="D102" s="91">
        <f t="shared" si="14"/>
        <v>0</v>
      </c>
      <c r="E102" s="44"/>
      <c r="F102" s="38"/>
      <c r="G102" s="58"/>
      <c r="H102" s="15">
        <f t="shared" si="15"/>
        <v>0</v>
      </c>
      <c r="I102" s="44"/>
      <c r="J102" s="38"/>
      <c r="K102" s="58"/>
      <c r="L102" s="15">
        <f t="shared" si="16"/>
        <v>0</v>
      </c>
      <c r="M102" s="44"/>
      <c r="N102" s="38"/>
      <c r="O102" s="58"/>
      <c r="P102" s="15">
        <f t="shared" si="17"/>
        <v>0</v>
      </c>
      <c r="Q102" s="44"/>
      <c r="R102" s="38"/>
      <c r="S102" s="3"/>
    </row>
    <row r="103" spans="1:19" ht="15">
      <c r="A103" s="27"/>
      <c r="B103" s="75" t="s">
        <v>83</v>
      </c>
      <c r="C103" s="15">
        <f t="shared" si="13"/>
        <v>0</v>
      </c>
      <c r="D103" s="91">
        <f t="shared" si="14"/>
        <v>0</v>
      </c>
      <c r="E103" s="44"/>
      <c r="F103" s="38"/>
      <c r="G103" s="58"/>
      <c r="H103" s="15">
        <f t="shared" si="15"/>
        <v>0</v>
      </c>
      <c r="I103" s="44"/>
      <c r="J103" s="38"/>
      <c r="K103" s="58"/>
      <c r="L103" s="15">
        <f t="shared" si="16"/>
        <v>0</v>
      </c>
      <c r="M103" s="44"/>
      <c r="N103" s="38"/>
      <c r="O103" s="58"/>
      <c r="P103" s="15">
        <f t="shared" si="17"/>
        <v>0</v>
      </c>
      <c r="Q103" s="44"/>
      <c r="R103" s="38"/>
      <c r="S103" s="3"/>
    </row>
    <row r="104" spans="1:19" ht="15.75" thickBot="1">
      <c r="A104" s="27"/>
      <c r="B104" s="76"/>
      <c r="C104" s="15">
        <f t="shared" si="13"/>
        <v>0</v>
      </c>
      <c r="D104" s="91">
        <f t="shared" si="14"/>
        <v>0</v>
      </c>
      <c r="E104" s="44"/>
      <c r="F104" s="38"/>
      <c r="G104" s="58"/>
      <c r="H104" s="15">
        <f t="shared" si="15"/>
        <v>0</v>
      </c>
      <c r="I104" s="44"/>
      <c r="J104" s="38"/>
      <c r="K104" s="58"/>
      <c r="L104" s="15">
        <f t="shared" si="16"/>
        <v>0</v>
      </c>
      <c r="M104" s="44"/>
      <c r="N104" s="38"/>
      <c r="O104" s="58"/>
      <c r="P104" s="15">
        <f t="shared" si="17"/>
        <v>0</v>
      </c>
      <c r="Q104" s="44"/>
      <c r="R104" s="38"/>
      <c r="S104" s="3"/>
    </row>
    <row r="105" spans="1:19" ht="15.75" thickBot="1">
      <c r="A105" s="8">
        <v>7</v>
      </c>
      <c r="B105" s="77" t="s">
        <v>84</v>
      </c>
      <c r="C105" s="95">
        <f>D105+H105+L105+P105</f>
        <v>0</v>
      </c>
      <c r="D105" s="96">
        <f t="shared" si="14"/>
        <v>0</v>
      </c>
      <c r="E105" s="97">
        <f>E106+E107+E108+E109+E111+E112+E114+E115+E116+E117</f>
        <v>0</v>
      </c>
      <c r="F105" s="97">
        <f>F106+F107+F108+F109+F111+F112+F114+F115+F116+F117</f>
        <v>0</v>
      </c>
      <c r="G105" s="97">
        <f>G106+G107+G108+G109+G111+G112+G114+G115+G116+G117</f>
        <v>0</v>
      </c>
      <c r="H105" s="95">
        <f t="shared" si="15"/>
        <v>0</v>
      </c>
      <c r="I105" s="97">
        <f>I106+I107+I108+I109+I111+I112+I114+I115+I116+I117</f>
        <v>0</v>
      </c>
      <c r="J105" s="97">
        <f>J106+J107+J108+J109+J111+J112+J114+J115+J116+J117</f>
        <v>0</v>
      </c>
      <c r="K105" s="97">
        <f>K106+K107+K108+K109+K111+K112+K114+K115+K116+K117</f>
        <v>0</v>
      </c>
      <c r="L105" s="95">
        <f t="shared" si="16"/>
        <v>0</v>
      </c>
      <c r="M105" s="97">
        <f>M106+M107+M108+M109+M111+M112+M114+M115+M116+M117</f>
        <v>0</v>
      </c>
      <c r="N105" s="97">
        <f>N110</f>
        <v>0</v>
      </c>
      <c r="O105" s="97">
        <f>O106+O107+O108+O109+O111+O112+O114+O115+O116+O117</f>
        <v>0</v>
      </c>
      <c r="P105" s="95">
        <f t="shared" si="17"/>
        <v>0</v>
      </c>
      <c r="Q105" s="97">
        <f>Q106+Q107+Q108+Q109+Q111+Q112+Q114+Q115+Q116+Q117</f>
        <v>0</v>
      </c>
      <c r="R105" s="97">
        <f>R106+R107+R108+R109+R111+R112+R114+R115+R116+R117</f>
        <v>0</v>
      </c>
      <c r="S105" s="97">
        <f>S106+S107+S108+S109+S111+S112+S114+S115+S116+S117</f>
        <v>0</v>
      </c>
    </row>
    <row r="106" spans="1:19" ht="15">
      <c r="A106" s="29"/>
      <c r="B106" s="111" t="s">
        <v>85</v>
      </c>
      <c r="C106" s="15">
        <f t="shared" si="13"/>
        <v>0</v>
      </c>
      <c r="D106" s="91">
        <f t="shared" si="14"/>
        <v>0</v>
      </c>
      <c r="E106" s="47"/>
      <c r="F106" s="41"/>
      <c r="G106" s="64"/>
      <c r="H106" s="15">
        <f t="shared" si="15"/>
        <v>0</v>
      </c>
      <c r="I106" s="47"/>
      <c r="J106" s="41"/>
      <c r="K106" s="64"/>
      <c r="L106" s="15">
        <f t="shared" si="16"/>
        <v>0</v>
      </c>
      <c r="M106" s="47"/>
      <c r="N106" s="41"/>
      <c r="O106" s="64"/>
      <c r="P106" s="15">
        <f t="shared" si="17"/>
        <v>0</v>
      </c>
      <c r="Q106" s="47"/>
      <c r="R106" s="41"/>
      <c r="S106" s="3"/>
    </row>
    <row r="107" spans="1:19" ht="15">
      <c r="A107" s="30"/>
      <c r="B107" s="112" t="s">
        <v>86</v>
      </c>
      <c r="C107" s="15">
        <f t="shared" si="13"/>
        <v>0</v>
      </c>
      <c r="D107" s="91">
        <f t="shared" si="14"/>
        <v>0</v>
      </c>
      <c r="E107" s="47"/>
      <c r="F107" s="41"/>
      <c r="G107" s="64"/>
      <c r="H107" s="15">
        <f t="shared" si="15"/>
        <v>0</v>
      </c>
      <c r="I107" s="47"/>
      <c r="J107" s="41"/>
      <c r="K107" s="64"/>
      <c r="L107" s="15">
        <f t="shared" si="16"/>
        <v>0</v>
      </c>
      <c r="M107" s="47"/>
      <c r="N107" s="41"/>
      <c r="O107" s="64"/>
      <c r="P107" s="15">
        <f t="shared" si="17"/>
        <v>0</v>
      </c>
      <c r="Q107" s="47"/>
      <c r="R107" s="41"/>
      <c r="S107" s="3"/>
    </row>
    <row r="108" spans="1:19" ht="15">
      <c r="A108" s="31"/>
      <c r="B108" s="113" t="s">
        <v>87</v>
      </c>
      <c r="C108" s="15">
        <f t="shared" si="13"/>
        <v>0</v>
      </c>
      <c r="D108" s="91">
        <f t="shared" si="14"/>
        <v>0</v>
      </c>
      <c r="E108" s="45"/>
      <c r="F108" s="42"/>
      <c r="G108" s="62"/>
      <c r="H108" s="15">
        <f t="shared" si="15"/>
        <v>0</v>
      </c>
      <c r="I108" s="45"/>
      <c r="J108" s="42"/>
      <c r="K108" s="62"/>
      <c r="L108" s="15">
        <f t="shared" si="16"/>
        <v>0</v>
      </c>
      <c r="M108" s="65"/>
      <c r="N108" s="40"/>
      <c r="O108" s="66"/>
      <c r="P108" s="15">
        <f t="shared" si="17"/>
        <v>0</v>
      </c>
      <c r="Q108" s="65"/>
      <c r="R108" s="40"/>
      <c r="S108" s="3"/>
    </row>
    <row r="109" spans="1:19" ht="15">
      <c r="A109" s="30"/>
      <c r="B109" s="114" t="s">
        <v>88</v>
      </c>
      <c r="C109" s="15">
        <f t="shared" si="13"/>
        <v>0</v>
      </c>
      <c r="D109" s="91">
        <f t="shared" si="14"/>
        <v>0</v>
      </c>
      <c r="E109" s="47"/>
      <c r="F109" s="41"/>
      <c r="G109" s="64"/>
      <c r="H109" s="15">
        <f t="shared" si="15"/>
        <v>0</v>
      </c>
      <c r="I109" s="47"/>
      <c r="J109" s="41"/>
      <c r="K109" s="64"/>
      <c r="L109" s="15">
        <f t="shared" si="16"/>
        <v>0</v>
      </c>
      <c r="M109" s="47"/>
      <c r="N109" s="41"/>
      <c r="O109" s="64"/>
      <c r="P109" s="15">
        <f t="shared" si="17"/>
        <v>0</v>
      </c>
      <c r="Q109" s="47"/>
      <c r="R109" s="41"/>
      <c r="S109" s="3"/>
    </row>
    <row r="110" spans="1:19" ht="15">
      <c r="A110" s="30"/>
      <c r="B110" s="114" t="s">
        <v>89</v>
      </c>
      <c r="C110" s="15">
        <f t="shared" si="13"/>
        <v>0</v>
      </c>
      <c r="D110" s="91">
        <f t="shared" si="14"/>
        <v>0</v>
      </c>
      <c r="E110" s="47"/>
      <c r="F110" s="41"/>
      <c r="G110" s="64"/>
      <c r="H110" s="15">
        <f t="shared" si="15"/>
        <v>0</v>
      </c>
      <c r="I110" s="47"/>
      <c r="J110" s="41"/>
      <c r="K110" s="64"/>
      <c r="L110" s="15">
        <f t="shared" si="16"/>
        <v>0</v>
      </c>
      <c r="M110" s="47"/>
      <c r="N110" s="41"/>
      <c r="O110" s="64"/>
      <c r="P110" s="15">
        <f t="shared" si="17"/>
        <v>0</v>
      </c>
      <c r="Q110" s="47"/>
      <c r="R110" s="41"/>
      <c r="S110" s="3"/>
    </row>
    <row r="111" spans="1:19" ht="15">
      <c r="A111" s="30"/>
      <c r="B111" s="114" t="s">
        <v>90</v>
      </c>
      <c r="C111" s="15">
        <f t="shared" si="13"/>
        <v>0</v>
      </c>
      <c r="D111" s="91">
        <f t="shared" si="14"/>
        <v>0</v>
      </c>
      <c r="E111" s="47"/>
      <c r="F111" s="41"/>
      <c r="G111" s="64"/>
      <c r="H111" s="15">
        <f t="shared" si="15"/>
        <v>0</v>
      </c>
      <c r="I111" s="47"/>
      <c r="J111" s="41"/>
      <c r="K111" s="64"/>
      <c r="L111" s="15">
        <f t="shared" si="16"/>
        <v>0</v>
      </c>
      <c r="M111" s="47"/>
      <c r="N111" s="41"/>
      <c r="O111" s="64"/>
      <c r="P111" s="15">
        <f t="shared" si="17"/>
        <v>0</v>
      </c>
      <c r="Q111" s="47"/>
      <c r="R111" s="41"/>
      <c r="S111" s="3"/>
    </row>
    <row r="112" spans="1:19" ht="15">
      <c r="A112" s="30"/>
      <c r="B112" s="114" t="s">
        <v>91</v>
      </c>
      <c r="C112" s="15">
        <f t="shared" si="13"/>
        <v>0</v>
      </c>
      <c r="D112" s="91">
        <f t="shared" si="14"/>
        <v>0</v>
      </c>
      <c r="E112" s="47"/>
      <c r="F112" s="41"/>
      <c r="G112" s="64"/>
      <c r="H112" s="15">
        <f t="shared" si="15"/>
        <v>0</v>
      </c>
      <c r="I112" s="47"/>
      <c r="J112" s="41"/>
      <c r="K112" s="64"/>
      <c r="L112" s="15">
        <f t="shared" si="16"/>
        <v>0</v>
      </c>
      <c r="M112" s="47"/>
      <c r="N112" s="41"/>
      <c r="O112" s="64"/>
      <c r="P112" s="15">
        <f t="shared" si="17"/>
        <v>0</v>
      </c>
      <c r="Q112" s="47"/>
      <c r="R112" s="41"/>
      <c r="S112" s="3"/>
    </row>
    <row r="113" spans="1:19" ht="26.25" customHeight="1">
      <c r="A113" s="30"/>
      <c r="B113" s="115" t="s">
        <v>100</v>
      </c>
      <c r="C113" s="15">
        <f t="shared" si="13"/>
        <v>0</v>
      </c>
      <c r="D113" s="91">
        <f t="shared" si="14"/>
        <v>0</v>
      </c>
      <c r="E113" s="47"/>
      <c r="F113" s="41"/>
      <c r="G113" s="64"/>
      <c r="H113" s="15">
        <f t="shared" si="15"/>
        <v>0</v>
      </c>
      <c r="I113" s="47"/>
      <c r="J113" s="41"/>
      <c r="K113" s="64"/>
      <c r="L113" s="15">
        <f t="shared" si="16"/>
        <v>0</v>
      </c>
      <c r="M113" s="47"/>
      <c r="N113" s="41"/>
      <c r="O113" s="64"/>
      <c r="P113" s="15">
        <f t="shared" si="17"/>
        <v>0</v>
      </c>
      <c r="Q113" s="47"/>
      <c r="R113" s="41"/>
      <c r="S113" s="3"/>
    </row>
    <row r="114" spans="1:19" ht="15">
      <c r="A114" s="30"/>
      <c r="B114" s="116" t="s">
        <v>92</v>
      </c>
      <c r="C114" s="15">
        <f t="shared" si="13"/>
        <v>0</v>
      </c>
      <c r="D114" s="91">
        <f t="shared" si="14"/>
        <v>0</v>
      </c>
      <c r="E114" s="47"/>
      <c r="F114" s="41"/>
      <c r="G114" s="64"/>
      <c r="H114" s="15">
        <f t="shared" si="15"/>
        <v>0</v>
      </c>
      <c r="I114" s="47"/>
      <c r="J114" s="41"/>
      <c r="K114" s="64"/>
      <c r="L114" s="15">
        <f t="shared" si="16"/>
        <v>0</v>
      </c>
      <c r="M114" s="47"/>
      <c r="N114" s="41"/>
      <c r="O114" s="64"/>
      <c r="P114" s="15">
        <f t="shared" si="17"/>
        <v>0</v>
      </c>
      <c r="Q114" s="47"/>
      <c r="R114" s="41"/>
      <c r="S114" s="3"/>
    </row>
    <row r="115" spans="1:19" ht="15">
      <c r="A115" s="30"/>
      <c r="B115" s="116" t="s">
        <v>93</v>
      </c>
      <c r="C115" s="15">
        <f t="shared" si="13"/>
        <v>0</v>
      </c>
      <c r="D115" s="91">
        <f t="shared" si="14"/>
        <v>0</v>
      </c>
      <c r="E115" s="47"/>
      <c r="F115" s="41"/>
      <c r="G115" s="64"/>
      <c r="H115" s="15">
        <f t="shared" si="15"/>
        <v>0</v>
      </c>
      <c r="I115" s="47"/>
      <c r="J115" s="41"/>
      <c r="K115" s="64"/>
      <c r="L115" s="15">
        <f t="shared" si="16"/>
        <v>0</v>
      </c>
      <c r="M115" s="47"/>
      <c r="N115" s="41"/>
      <c r="O115" s="64"/>
      <c r="P115" s="15">
        <f t="shared" si="17"/>
        <v>0</v>
      </c>
      <c r="Q115" s="47"/>
      <c r="R115" s="41"/>
      <c r="S115" s="3"/>
    </row>
    <row r="116" spans="1:19" ht="15">
      <c r="A116" s="32"/>
      <c r="B116" s="116" t="s">
        <v>94</v>
      </c>
      <c r="C116" s="15">
        <f t="shared" si="13"/>
        <v>0</v>
      </c>
      <c r="D116" s="91">
        <f t="shared" si="14"/>
        <v>0</v>
      </c>
      <c r="E116" s="47"/>
      <c r="F116" s="41"/>
      <c r="G116" s="64"/>
      <c r="H116" s="15">
        <f t="shared" si="15"/>
        <v>0</v>
      </c>
      <c r="I116" s="47"/>
      <c r="J116" s="41"/>
      <c r="K116" s="64"/>
      <c r="L116" s="15">
        <f t="shared" si="16"/>
        <v>0</v>
      </c>
      <c r="M116" s="47"/>
      <c r="N116" s="41"/>
      <c r="O116" s="64"/>
      <c r="P116" s="15">
        <f t="shared" si="17"/>
        <v>0</v>
      </c>
      <c r="Q116" s="47"/>
      <c r="R116" s="41"/>
      <c r="S116" s="3"/>
    </row>
    <row r="117" spans="1:19" ht="15.75" thickBot="1">
      <c r="A117" s="33"/>
      <c r="B117" s="117" t="s">
        <v>95</v>
      </c>
      <c r="C117" s="15">
        <f t="shared" si="13"/>
        <v>0</v>
      </c>
      <c r="D117" s="91">
        <f t="shared" si="14"/>
        <v>0</v>
      </c>
      <c r="E117" s="47"/>
      <c r="F117" s="41"/>
      <c r="G117" s="64"/>
      <c r="H117" s="15">
        <f t="shared" si="15"/>
        <v>0</v>
      </c>
      <c r="I117" s="47"/>
      <c r="J117" s="41"/>
      <c r="K117" s="64"/>
      <c r="L117" s="15">
        <f t="shared" si="16"/>
        <v>0</v>
      </c>
      <c r="M117" s="47"/>
      <c r="N117" s="41"/>
      <c r="O117" s="64"/>
      <c r="P117" s="15">
        <f t="shared" si="17"/>
        <v>0</v>
      </c>
      <c r="Q117" s="47"/>
      <c r="R117" s="41"/>
      <c r="S117" s="3"/>
    </row>
    <row r="118" spans="1:19" ht="15.75" thickBot="1">
      <c r="A118" s="34"/>
      <c r="B118" s="78" t="s">
        <v>96</v>
      </c>
      <c r="C118" s="105">
        <f aca="true" t="shared" si="18" ref="C118:S118">C5+C17+C20+C105</f>
        <v>65000</v>
      </c>
      <c r="D118" s="105">
        <f t="shared" si="18"/>
        <v>22400</v>
      </c>
      <c r="E118" s="105">
        <f t="shared" si="18"/>
        <v>6900</v>
      </c>
      <c r="F118" s="105">
        <f t="shared" si="18"/>
        <v>7800</v>
      </c>
      <c r="G118" s="105">
        <f t="shared" si="18"/>
        <v>7700</v>
      </c>
      <c r="H118" s="105">
        <f t="shared" si="18"/>
        <v>18500</v>
      </c>
      <c r="I118" s="105">
        <f t="shared" si="18"/>
        <v>5500</v>
      </c>
      <c r="J118" s="105">
        <f t="shared" si="18"/>
        <v>6700</v>
      </c>
      <c r="K118" s="105">
        <f t="shared" si="18"/>
        <v>6300</v>
      </c>
      <c r="L118" s="105">
        <f t="shared" si="18"/>
        <v>11700</v>
      </c>
      <c r="M118" s="105">
        <f t="shared" si="18"/>
        <v>-500</v>
      </c>
      <c r="N118" s="105">
        <f t="shared" si="18"/>
        <v>6200</v>
      </c>
      <c r="O118" s="105">
        <f t="shared" si="18"/>
        <v>6000</v>
      </c>
      <c r="P118" s="105">
        <f t="shared" si="18"/>
        <v>12400</v>
      </c>
      <c r="Q118" s="105">
        <f t="shared" si="18"/>
        <v>5900</v>
      </c>
      <c r="R118" s="105">
        <f t="shared" si="18"/>
        <v>4550</v>
      </c>
      <c r="S118" s="105">
        <f t="shared" si="18"/>
        <v>1950</v>
      </c>
    </row>
    <row r="119" spans="1:19" ht="15">
      <c r="A119" s="35"/>
      <c r="B119" s="35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1"/>
    </row>
    <row r="120" spans="1:18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5">
      <c r="A121" s="35"/>
      <c r="B121" s="36" t="s">
        <v>97</v>
      </c>
      <c r="C121" s="35"/>
      <c r="D121" s="35"/>
      <c r="E121" s="35"/>
      <c r="F121" s="35"/>
      <c r="G121" s="35"/>
      <c r="H121" s="131" t="s">
        <v>141</v>
      </c>
      <c r="I121" s="131"/>
      <c r="J121" s="131"/>
      <c r="K121" s="131"/>
      <c r="L121" s="131"/>
      <c r="M121" s="36"/>
      <c r="N121" s="36"/>
      <c r="O121" s="36"/>
      <c r="P121" s="35"/>
      <c r="Q121" s="35"/>
      <c r="R121" s="35"/>
    </row>
    <row r="122" spans="1:18" ht="15">
      <c r="A122" s="35"/>
      <c r="B122" s="35" t="s">
        <v>126</v>
      </c>
      <c r="C122" s="35"/>
      <c r="D122" s="35"/>
      <c r="E122" s="35"/>
      <c r="F122" s="35"/>
      <c r="G122" s="35"/>
      <c r="H122" s="35"/>
      <c r="I122" s="35" t="s">
        <v>131</v>
      </c>
      <c r="J122" s="35" t="s">
        <v>140</v>
      </c>
      <c r="K122" s="35"/>
      <c r="L122" s="35"/>
      <c r="M122" s="35"/>
      <c r="N122" s="35"/>
      <c r="O122" s="35"/>
      <c r="P122" s="35"/>
      <c r="Q122" s="35"/>
      <c r="R122" s="35"/>
    </row>
  </sheetData>
  <sheetProtection/>
  <mergeCells count="8">
    <mergeCell ref="H121:L121"/>
    <mergeCell ref="A3:A4"/>
    <mergeCell ref="B3:B4"/>
    <mergeCell ref="C3:C4"/>
    <mergeCell ref="D3:S3"/>
    <mergeCell ref="A57:A58"/>
    <mergeCell ref="B57:B58"/>
    <mergeCell ref="D57:P57"/>
  </mergeCells>
  <printOptions/>
  <pageMargins left="0.7" right="0.7" top="0.75" bottom="0.75" header="0.3" footer="0.3"/>
  <pageSetup fitToHeight="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ist</cp:lastModifiedBy>
  <cp:lastPrinted>2023-01-25T10:05:52Z</cp:lastPrinted>
  <dcterms:created xsi:type="dcterms:W3CDTF">2015-02-20T08:41:20Z</dcterms:created>
  <dcterms:modified xsi:type="dcterms:W3CDTF">2023-12-12T08:29:08Z</dcterms:modified>
  <cp:category/>
  <cp:version/>
  <cp:contentType/>
  <cp:contentStatus/>
</cp:coreProperties>
</file>