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grami transparences\2022\DOKUMENTA PER TU PUBLIKUAR NE PORTAL\12 informacione, publikime,njoftime,statistika\"/>
    </mc:Choice>
  </mc:AlternateContent>
  <bookViews>
    <workbookView xWindow="0" yWindow="0" windowWidth="28800" windowHeight="12435" activeTab="1"/>
  </bookViews>
  <sheets>
    <sheet name="CIVIL_CASES" sheetId="6" r:id="rId1"/>
    <sheet name="penal-cases" sheetId="1" r:id="rId2"/>
    <sheet name="TOTAL_CASES" sheetId="10" r:id="rId3"/>
    <sheet name="AGE_PEND " sheetId="19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9" l="1"/>
  <c r="J17" i="19"/>
  <c r="K17" i="19"/>
  <c r="L17" i="19"/>
  <c r="M17" i="19"/>
  <c r="H17" i="19"/>
  <c r="R20" i="6"/>
  <c r="Q21" i="6" l="1"/>
  <c r="AA24" i="1" l="1"/>
  <c r="AA18" i="1" l="1"/>
  <c r="Q18" i="6" l="1"/>
  <c r="I22" i="19" l="1"/>
  <c r="J22" i="19"/>
  <c r="K22" i="19"/>
  <c r="L22" i="19"/>
  <c r="M22" i="19"/>
  <c r="H22" i="19"/>
  <c r="AE26" i="1"/>
  <c r="AC26" i="1"/>
  <c r="R26" i="1"/>
  <c r="P26" i="1"/>
  <c r="L26" i="1"/>
  <c r="H26" i="1"/>
  <c r="I26" i="1"/>
  <c r="J26" i="1"/>
  <c r="G26" i="1"/>
  <c r="AF25" i="1" l="1"/>
  <c r="AA25" i="1"/>
  <c r="W25" i="1"/>
  <c r="U25" i="1"/>
  <c r="S25" i="1"/>
  <c r="Q25" i="1"/>
  <c r="O25" i="1"/>
  <c r="M25" i="1"/>
  <c r="K25" i="1"/>
  <c r="N25" i="1" l="1"/>
  <c r="G26" i="19" s="1"/>
  <c r="K19" i="6"/>
  <c r="P26" i="19" l="1"/>
  <c r="R26" i="19"/>
  <c r="N26" i="19"/>
  <c r="Q26" i="19"/>
  <c r="S26" i="19"/>
  <c r="O26" i="19"/>
  <c r="AD25" i="1"/>
  <c r="AB25" i="1"/>
  <c r="R14" i="6"/>
  <c r="V26" i="1" l="1"/>
  <c r="T26" i="1"/>
  <c r="S22" i="1"/>
  <c r="S23" i="1"/>
  <c r="S24" i="1"/>
  <c r="AF24" i="6" l="1"/>
  <c r="O24" i="6"/>
  <c r="N24" i="6" s="1"/>
  <c r="AD24" i="6" s="1"/>
  <c r="K22" i="1" l="1"/>
  <c r="O21" i="1"/>
  <c r="N21" i="1" s="1"/>
  <c r="G25" i="19" s="1"/>
  <c r="O22" i="1"/>
  <c r="N22" i="1" s="1"/>
  <c r="O23" i="1"/>
  <c r="N23" i="1" s="1"/>
  <c r="O24" i="1"/>
  <c r="N24" i="1" s="1"/>
  <c r="O26" i="1" l="1"/>
  <c r="AF21" i="1"/>
  <c r="AF22" i="1"/>
  <c r="AF23" i="1"/>
  <c r="AF24" i="1"/>
  <c r="AD21" i="1"/>
  <c r="AD22" i="1"/>
  <c r="AD23" i="1"/>
  <c r="AD24" i="1"/>
  <c r="AB21" i="1"/>
  <c r="AB22" i="1"/>
  <c r="AB23" i="1"/>
  <c r="AB24" i="1"/>
  <c r="AA21" i="1"/>
  <c r="AA22" i="1"/>
  <c r="AA23" i="1"/>
  <c r="W21" i="1"/>
  <c r="W22" i="1"/>
  <c r="W23" i="1"/>
  <c r="W24" i="1"/>
  <c r="U21" i="1"/>
  <c r="U22" i="1"/>
  <c r="U23" i="1"/>
  <c r="U24" i="1"/>
  <c r="S21" i="1"/>
  <c r="Q21" i="1"/>
  <c r="Q22" i="1"/>
  <c r="Q23" i="1"/>
  <c r="Q24" i="1"/>
  <c r="M21" i="1"/>
  <c r="M22" i="1"/>
  <c r="M23" i="1"/>
  <c r="M24" i="1"/>
  <c r="K21" i="1"/>
  <c r="K23" i="1"/>
  <c r="K24" i="1"/>
  <c r="K19" i="1"/>
  <c r="AB24" i="6"/>
  <c r="AA24" i="6"/>
  <c r="W24" i="6"/>
  <c r="U24" i="6"/>
  <c r="S24" i="6"/>
  <c r="Q24" i="6"/>
  <c r="M24" i="6"/>
  <c r="K24" i="6"/>
  <c r="K22" i="6"/>
  <c r="K23" i="6"/>
  <c r="K26" i="1" l="1"/>
  <c r="M26" i="1"/>
  <c r="M12" i="19"/>
  <c r="M21" i="19" s="1"/>
  <c r="M27" i="19" s="1"/>
  <c r="L12" i="19"/>
  <c r="L21" i="19" s="1"/>
  <c r="L27" i="19" s="1"/>
  <c r="K12" i="19"/>
  <c r="K21" i="19" s="1"/>
  <c r="K27" i="19" s="1"/>
  <c r="J12" i="19"/>
  <c r="J21" i="19" s="1"/>
  <c r="J27" i="19" s="1"/>
  <c r="I12" i="19"/>
  <c r="I21" i="19" s="1"/>
  <c r="I27" i="19" s="1"/>
  <c r="H12" i="19"/>
  <c r="H21" i="19" s="1"/>
  <c r="H27" i="19" s="1"/>
  <c r="H14" i="10"/>
  <c r="F14" i="10"/>
  <c r="W26" i="1"/>
  <c r="U26" i="1"/>
  <c r="Q26" i="1"/>
  <c r="G14" i="10"/>
  <c r="AF20" i="1"/>
  <c r="AA20" i="1"/>
  <c r="W20" i="1"/>
  <c r="U20" i="1"/>
  <c r="S20" i="1"/>
  <c r="Q20" i="1"/>
  <c r="O20" i="1"/>
  <c r="N20" i="1" s="1"/>
  <c r="AD20" i="1" s="1"/>
  <c r="M20" i="1"/>
  <c r="K20" i="1"/>
  <c r="AF19" i="1"/>
  <c r="AA19" i="1"/>
  <c r="W19" i="1"/>
  <c r="U19" i="1"/>
  <c r="S19" i="1"/>
  <c r="Q19" i="1"/>
  <c r="O19" i="1"/>
  <c r="N19" i="1" s="1"/>
  <c r="G24" i="19" s="1"/>
  <c r="M19" i="1"/>
  <c r="AF18" i="1"/>
  <c r="W18" i="1"/>
  <c r="U18" i="1"/>
  <c r="S18" i="1"/>
  <c r="Q18" i="1"/>
  <c r="O18" i="1"/>
  <c r="N18" i="1" s="1"/>
  <c r="AD18" i="1" s="1"/>
  <c r="M18" i="1"/>
  <c r="K18" i="1"/>
  <c r="AA17" i="1"/>
  <c r="W17" i="1"/>
  <c r="U17" i="1"/>
  <c r="S17" i="1"/>
  <c r="Q17" i="1"/>
  <c r="O17" i="1"/>
  <c r="N17" i="1" s="1"/>
  <c r="AD17" i="1" s="1"/>
  <c r="M17" i="1"/>
  <c r="K17" i="1"/>
  <c r="AA16" i="1"/>
  <c r="W16" i="1"/>
  <c r="U16" i="1"/>
  <c r="S16" i="1"/>
  <c r="Q16" i="1"/>
  <c r="O16" i="1"/>
  <c r="N16" i="1" s="1"/>
  <c r="M16" i="1"/>
  <c r="K16" i="1"/>
  <c r="AA15" i="1"/>
  <c r="W15" i="1"/>
  <c r="U15" i="1"/>
  <c r="S15" i="1"/>
  <c r="Q15" i="1"/>
  <c r="O15" i="1"/>
  <c r="N15" i="1" s="1"/>
  <c r="M15" i="1"/>
  <c r="K15" i="1"/>
  <c r="AA14" i="1"/>
  <c r="W14" i="1"/>
  <c r="U14" i="1"/>
  <c r="S14" i="1"/>
  <c r="Q14" i="1"/>
  <c r="O14" i="1"/>
  <c r="M14" i="1"/>
  <c r="K14" i="1"/>
  <c r="AF23" i="6"/>
  <c r="AA23" i="6"/>
  <c r="W23" i="6"/>
  <c r="U23" i="6"/>
  <c r="S23" i="6"/>
  <c r="Q23" i="6"/>
  <c r="O23" i="6"/>
  <c r="N23" i="6" s="1"/>
  <c r="G20" i="19" s="1"/>
  <c r="M23" i="6"/>
  <c r="AF22" i="6"/>
  <c r="AA22" i="6"/>
  <c r="W22" i="6"/>
  <c r="U22" i="6"/>
  <c r="S22" i="6"/>
  <c r="Q22" i="6"/>
  <c r="O22" i="6"/>
  <c r="N22" i="6" s="1"/>
  <c r="G19" i="19" s="1"/>
  <c r="M22" i="6"/>
  <c r="AF21" i="6"/>
  <c r="AA21" i="6"/>
  <c r="W21" i="6"/>
  <c r="U21" i="6"/>
  <c r="S21" i="6"/>
  <c r="O21" i="6"/>
  <c r="N21" i="6" s="1"/>
  <c r="G18" i="19" s="1"/>
  <c r="M21" i="6"/>
  <c r="K21" i="6"/>
  <c r="AE20" i="6"/>
  <c r="AC20" i="6"/>
  <c r="V20" i="6"/>
  <c r="T20" i="6"/>
  <c r="P20" i="6"/>
  <c r="L20" i="6"/>
  <c r="J20" i="6"/>
  <c r="I20" i="6"/>
  <c r="H20" i="6"/>
  <c r="G20" i="6"/>
  <c r="AF19" i="6"/>
  <c r="AA19" i="6"/>
  <c r="W19" i="6"/>
  <c r="U19" i="6"/>
  <c r="S19" i="6"/>
  <c r="Q19" i="6"/>
  <c r="O19" i="6"/>
  <c r="N19" i="6" s="1"/>
  <c r="AB19" i="6" s="1"/>
  <c r="M19" i="6"/>
  <c r="AF18" i="6"/>
  <c r="AA18" i="6"/>
  <c r="W18" i="6"/>
  <c r="U18" i="6"/>
  <c r="S18" i="6"/>
  <c r="O18" i="6"/>
  <c r="N18" i="6" s="1"/>
  <c r="AB18" i="6" s="1"/>
  <c r="M18" i="6"/>
  <c r="K18" i="6"/>
  <c r="AF17" i="6"/>
  <c r="AA17" i="6"/>
  <c r="W17" i="6"/>
  <c r="U17" i="6"/>
  <c r="S17" i="6"/>
  <c r="Q17" i="6"/>
  <c r="O17" i="6"/>
  <c r="N17" i="6" s="1"/>
  <c r="AB17" i="6" s="1"/>
  <c r="M17" i="6"/>
  <c r="K17" i="6"/>
  <c r="AF16" i="6"/>
  <c r="AA16" i="6"/>
  <c r="W16" i="6"/>
  <c r="U16" i="6"/>
  <c r="S16" i="6"/>
  <c r="Q16" i="6"/>
  <c r="O16" i="6"/>
  <c r="N16" i="6" s="1"/>
  <c r="AB16" i="6" s="1"/>
  <c r="M16" i="6"/>
  <c r="K16" i="6"/>
  <c r="AF15" i="6"/>
  <c r="AA15" i="6"/>
  <c r="W15" i="6"/>
  <c r="U15" i="6"/>
  <c r="S15" i="6"/>
  <c r="Q15" i="6"/>
  <c r="O15" i="6"/>
  <c r="N15" i="6" s="1"/>
  <c r="G13" i="19" s="1"/>
  <c r="M15" i="6"/>
  <c r="K15" i="6"/>
  <c r="AE14" i="6"/>
  <c r="AC14" i="6"/>
  <c r="V14" i="6"/>
  <c r="T14" i="6"/>
  <c r="P14" i="6"/>
  <c r="L14" i="6"/>
  <c r="J14" i="6"/>
  <c r="I14" i="6"/>
  <c r="H14" i="6"/>
  <c r="G14" i="6"/>
  <c r="P25" i="6" l="1"/>
  <c r="AC25" i="6"/>
  <c r="H25" i="6"/>
  <c r="G13" i="10" s="1"/>
  <c r="G15" i="10" s="1"/>
  <c r="E29" i="10" s="1"/>
  <c r="Q14" i="6"/>
  <c r="R18" i="19"/>
  <c r="N18" i="19"/>
  <c r="S18" i="19"/>
  <c r="O18" i="19"/>
  <c r="P18" i="19"/>
  <c r="Q18" i="19"/>
  <c r="P20" i="19"/>
  <c r="Q20" i="19"/>
  <c r="R20" i="19"/>
  <c r="N20" i="19"/>
  <c r="S20" i="19"/>
  <c r="O20" i="19"/>
  <c r="Q19" i="19"/>
  <c r="R19" i="19"/>
  <c r="N19" i="19"/>
  <c r="S19" i="19"/>
  <c r="O19" i="19"/>
  <c r="P19" i="19"/>
  <c r="R24" i="19"/>
  <c r="P24" i="19"/>
  <c r="O24" i="19"/>
  <c r="Q24" i="19"/>
  <c r="N24" i="19"/>
  <c r="S24" i="19"/>
  <c r="N14" i="1"/>
  <c r="AB14" i="1" s="1"/>
  <c r="AD16" i="1"/>
  <c r="AB16" i="1"/>
  <c r="AB17" i="1"/>
  <c r="K14" i="10"/>
  <c r="O20" i="6"/>
  <c r="N20" i="6" s="1"/>
  <c r="R25" i="6"/>
  <c r="J25" i="6"/>
  <c r="AA20" i="6"/>
  <c r="I25" i="6"/>
  <c r="AE25" i="6"/>
  <c r="N13" i="10" s="1"/>
  <c r="K20" i="6"/>
  <c r="T25" i="6"/>
  <c r="W20" i="6"/>
  <c r="V25" i="6"/>
  <c r="O14" i="6"/>
  <c r="N14" i="6" s="1"/>
  <c r="L25" i="6"/>
  <c r="S20" i="6"/>
  <c r="AD15" i="1"/>
  <c r="AB15" i="1"/>
  <c r="Q25" i="19"/>
  <c r="AB19" i="1"/>
  <c r="AB18" i="1"/>
  <c r="S26" i="1"/>
  <c r="AD21" i="6"/>
  <c r="AB21" i="6"/>
  <c r="AD22" i="6"/>
  <c r="AB22" i="6"/>
  <c r="AD23" i="6"/>
  <c r="AB23" i="6"/>
  <c r="Q13" i="19"/>
  <c r="P13" i="19"/>
  <c r="S13" i="19"/>
  <c r="O13" i="19"/>
  <c r="R13" i="19"/>
  <c r="N13" i="19"/>
  <c r="J14" i="10"/>
  <c r="I14" i="10" s="1"/>
  <c r="AB20" i="1"/>
  <c r="AA26" i="1"/>
  <c r="G16" i="19"/>
  <c r="AA14" i="6"/>
  <c r="AD16" i="6"/>
  <c r="AD18" i="6"/>
  <c r="M20" i="6"/>
  <c r="U14" i="6"/>
  <c r="AF14" i="6"/>
  <c r="AD19" i="1"/>
  <c r="G15" i="19"/>
  <c r="AD15" i="6"/>
  <c r="AD19" i="6"/>
  <c r="U20" i="6"/>
  <c r="M14" i="6"/>
  <c r="G25" i="6"/>
  <c r="G14" i="19"/>
  <c r="AD17" i="6"/>
  <c r="Q20" i="6"/>
  <c r="AF20" i="6"/>
  <c r="K14" i="6"/>
  <c r="S14" i="6"/>
  <c r="W14" i="6"/>
  <c r="AB15" i="6"/>
  <c r="AA25" i="6" l="1"/>
  <c r="G12" i="19"/>
  <c r="AB14" i="6"/>
  <c r="M25" i="6"/>
  <c r="F13" i="10"/>
  <c r="F15" i="10" s="1"/>
  <c r="O25" i="6"/>
  <c r="N25" i="6" s="1"/>
  <c r="AB20" i="6"/>
  <c r="G17" i="19"/>
  <c r="AD14" i="1"/>
  <c r="G23" i="19"/>
  <c r="P23" i="19" s="1"/>
  <c r="N26" i="1"/>
  <c r="K25" i="6"/>
  <c r="S25" i="19"/>
  <c r="O25" i="19"/>
  <c r="N25" i="19"/>
  <c r="P25" i="19"/>
  <c r="R25" i="19"/>
  <c r="W25" i="6"/>
  <c r="S25" i="6"/>
  <c r="U25" i="6"/>
  <c r="AF25" i="6"/>
  <c r="Q25" i="6"/>
  <c r="H13" i="10"/>
  <c r="K13" i="10" s="1"/>
  <c r="AD20" i="6"/>
  <c r="P16" i="19"/>
  <c r="S16" i="19"/>
  <c r="O16" i="19"/>
  <c r="R16" i="19"/>
  <c r="N16" i="19"/>
  <c r="Q16" i="19"/>
  <c r="AD14" i="6"/>
  <c r="R14" i="19"/>
  <c r="N14" i="19"/>
  <c r="Q14" i="19"/>
  <c r="P14" i="19"/>
  <c r="S14" i="19"/>
  <c r="O14" i="19"/>
  <c r="S15" i="19"/>
  <c r="O15" i="19"/>
  <c r="R15" i="19"/>
  <c r="N15" i="19"/>
  <c r="Q15" i="19"/>
  <c r="P15" i="19"/>
  <c r="G22" i="19" l="1"/>
  <c r="L14" i="10"/>
  <c r="M14" i="10" s="1"/>
  <c r="R23" i="19"/>
  <c r="J13" i="10"/>
  <c r="I13" i="10" s="1"/>
  <c r="P17" i="19"/>
  <c r="S17" i="19"/>
  <c r="Q17" i="19"/>
  <c r="R17" i="19"/>
  <c r="N17" i="19"/>
  <c r="O17" i="19"/>
  <c r="Q23" i="19"/>
  <c r="S23" i="19"/>
  <c r="O23" i="19"/>
  <c r="Q22" i="19"/>
  <c r="N23" i="19"/>
  <c r="AD25" i="6"/>
  <c r="G21" i="19"/>
  <c r="N21" i="19" s="1"/>
  <c r="O13" i="10"/>
  <c r="H15" i="10"/>
  <c r="AB26" i="1"/>
  <c r="AD26" i="1"/>
  <c r="O22" i="19"/>
  <c r="R22" i="19"/>
  <c r="P22" i="19"/>
  <c r="L13" i="10"/>
  <c r="AB25" i="6"/>
  <c r="S22" i="19"/>
  <c r="N22" i="19"/>
  <c r="J15" i="10"/>
  <c r="P12" i="19"/>
  <c r="Q12" i="19"/>
  <c r="S12" i="19"/>
  <c r="N12" i="19"/>
  <c r="O12" i="19"/>
  <c r="R12" i="19"/>
  <c r="G27" i="19" l="1"/>
  <c r="Q27" i="19" s="1"/>
  <c r="O21" i="19"/>
  <c r="P21" i="19"/>
  <c r="R21" i="19"/>
  <c r="S21" i="19"/>
  <c r="Q21" i="19"/>
  <c r="L15" i="10"/>
  <c r="M13" i="10"/>
  <c r="F29" i="10"/>
  <c r="G29" i="10"/>
  <c r="S27" i="19" l="1"/>
  <c r="R27" i="19"/>
  <c r="P27" i="19"/>
  <c r="O27" i="19"/>
  <c r="N27" i="19"/>
  <c r="K15" i="10"/>
  <c r="I15" i="10"/>
  <c r="H29" i="10" s="1"/>
  <c r="M15" i="10" l="1"/>
  <c r="N14" i="10"/>
  <c r="AF14" i="1"/>
  <c r="AF15" i="1"/>
  <c r="AF16" i="1"/>
  <c r="AF17" i="1"/>
  <c r="O14" i="10" l="1"/>
  <c r="N15" i="10"/>
  <c r="O15" i="10" s="1"/>
  <c r="AF26" i="1"/>
</calcChain>
</file>

<file path=xl/sharedStrings.xml><?xml version="1.0" encoding="utf-8"?>
<sst xmlns="http://schemas.openxmlformats.org/spreadsheetml/2006/main" count="224" uniqueCount="144">
  <si>
    <r>
      <rPr>
        <b/>
        <sz val="10"/>
        <color theme="1"/>
        <rFont val="Calibri"/>
        <family val="2"/>
        <scheme val="minor"/>
      </rPr>
      <t>Norma e likuidimit të çështjeve (%)</t>
    </r>
  </si>
  <si>
    <r>
      <rPr>
        <b/>
        <sz val="10"/>
        <rFont val="Calibri"/>
        <family val="2"/>
        <scheme val="minor"/>
      </rPr>
      <t>Koha deri në zgjidhjen e çështjes (ditë)</t>
    </r>
  </si>
  <si>
    <r>
      <rPr>
        <b/>
        <sz val="10"/>
        <rFont val="Calibri"/>
        <family val="2"/>
      </rPr>
      <t>&lt; 6 muaj</t>
    </r>
  </si>
  <si>
    <r>
      <rPr>
        <b/>
        <sz val="10"/>
        <rFont val="Calibri"/>
        <family val="2"/>
      </rPr>
      <t>6 - 12 muaj</t>
    </r>
  </si>
  <si>
    <r>
      <rPr>
        <b/>
        <sz val="10"/>
        <rFont val="Calibri"/>
        <family val="2"/>
      </rPr>
      <t>1 - 2 vjet</t>
    </r>
  </si>
  <si>
    <r>
      <rPr>
        <b/>
        <sz val="10"/>
        <rFont val="Calibri"/>
        <family val="2"/>
        <scheme val="minor"/>
      </rPr>
      <t>Kohëzgjatja mesatare (ditë)</t>
    </r>
  </si>
  <si>
    <r>
      <rPr>
        <b/>
        <sz val="10"/>
        <rFont val="Calibri"/>
        <family val="2"/>
        <scheme val="minor"/>
      </rPr>
      <t>%</t>
    </r>
  </si>
  <si>
    <r>
      <rPr>
        <b/>
        <sz val="10"/>
        <rFont val="Calibri"/>
        <family val="2"/>
        <scheme val="minor"/>
      </rPr>
      <t>Çështje të gjykuara</t>
    </r>
  </si>
  <si>
    <r>
      <rPr>
        <b/>
        <sz val="10"/>
        <rFont val="Calibri"/>
        <family val="2"/>
        <scheme val="minor"/>
      </rPr>
      <t>KOHËZGJATJA E ÇËSHTJEVE TË GJYKUARA</t>
    </r>
  </si>
  <si>
    <r>
      <rPr>
        <b/>
        <sz val="10"/>
        <rFont val="Calibri"/>
        <family val="2"/>
        <scheme val="minor"/>
      </rPr>
      <t>Çështje të reja të paraqitura në gjykatë</t>
    </r>
  </si>
  <si>
    <r>
      <rPr>
        <b/>
        <sz val="10"/>
        <rFont val="Calibri"/>
        <family val="2"/>
        <scheme val="minor"/>
      </rPr>
      <t>Çështje të gjykuara gjithsej</t>
    </r>
  </si>
  <si>
    <r>
      <rPr>
        <b/>
        <sz val="11"/>
        <color theme="1"/>
        <rFont val="Calibri"/>
        <family val="2"/>
        <scheme val="minor"/>
      </rPr>
      <t>STATISTIKAT PËR ÇËSHTJET E GJYKATËS (GJITHSEJ, CIVILE + PENALE)</t>
    </r>
  </si>
  <si>
    <r>
      <rPr>
        <b/>
        <sz val="10"/>
        <rFont val="Calibri"/>
        <family val="2"/>
        <scheme val="minor"/>
      </rPr>
      <t>Lloji i çështjes</t>
    </r>
  </si>
  <si>
    <r>
      <rPr>
        <b/>
        <sz val="11"/>
        <rFont val="Calibri"/>
        <family val="2"/>
        <scheme val="minor"/>
      </rPr>
      <t>STATISTIKAT PËR ÇËSHTJET PENALE SIPAS LLOJIT TË ÇËSHTJES</t>
    </r>
  </si>
  <si>
    <r>
      <rPr>
        <b/>
        <sz val="10"/>
        <color theme="1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</si>
  <si>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</rPr>
      <t>Në pritje të gjykimit në fund të periudhës</t>
    </r>
  </si>
  <si>
    <r>
      <rPr>
        <b/>
        <sz val="10"/>
        <rFont val="Calibri"/>
        <family val="2"/>
        <scheme val="minor"/>
      </rPr>
      <t>Çështje të regjistruara gjithsej</t>
    </r>
  </si>
  <si>
    <r>
      <rPr>
        <b/>
        <sz val="10"/>
        <rFont val="Calibri"/>
        <family val="2"/>
      </rPr>
      <t>6-12 muaj</t>
    </r>
  </si>
  <si>
    <r>
      <rPr>
        <b/>
        <sz val="10"/>
        <rFont val="Calibri"/>
        <family val="2"/>
      </rPr>
      <t>1-2 vjet</t>
    </r>
  </si>
  <si>
    <r>
      <rPr>
        <b/>
        <sz val="10"/>
        <rFont val="Calibri"/>
        <family val="2"/>
      </rPr>
      <t>2-3 vjet</t>
    </r>
  </si>
  <si>
    <r>
      <rPr>
        <b/>
        <sz val="10"/>
        <rFont val="Calibri"/>
        <family val="2"/>
      </rPr>
      <t>3-5 vjet</t>
    </r>
  </si>
  <si>
    <r>
      <rPr>
        <b/>
        <sz val="10"/>
        <rFont val="Calibri"/>
        <family val="2"/>
      </rPr>
      <t>&gt; 2 vite</t>
    </r>
  </si>
  <si>
    <r>
      <rPr>
        <b/>
        <sz val="10"/>
        <rFont val="Calibri"/>
        <family val="2"/>
      </rPr>
      <t>&gt; 5 vjet</t>
    </r>
  </si>
  <si>
    <r>
      <rPr>
        <b/>
        <sz val="10"/>
        <color theme="1"/>
        <rFont val="Calibri"/>
        <family val="2"/>
        <scheme val="minor"/>
      </rPr>
      <t>Lloji i çështjes</t>
    </r>
  </si>
  <si>
    <r>
      <rPr>
        <b/>
        <sz val="10"/>
        <color theme="1"/>
        <rFont val="Calibri"/>
        <family val="2"/>
        <scheme val="minor"/>
      </rPr>
      <t xml:space="preserve">Çështje të reja të paraqitura në gjykatë </t>
    </r>
  </si>
  <si>
    <r>
      <rPr>
        <b/>
        <sz val="10"/>
        <color theme="1"/>
        <rFont val="Calibri"/>
        <family val="2"/>
        <scheme val="minor"/>
      </rPr>
      <t xml:space="preserve">Të gjykuara </t>
    </r>
  </si>
  <si>
    <r>
      <rPr>
        <b/>
        <sz val="10"/>
        <color theme="1"/>
        <rFont val="Calibri"/>
        <family val="2"/>
        <scheme val="minor"/>
      </rPr>
      <t xml:space="preserve">Të regjistruara gjithsej </t>
    </r>
  </si>
  <si>
    <r>
      <rPr>
        <b/>
        <sz val="10"/>
        <rFont val="Calibri"/>
        <family val="2"/>
        <scheme val="minor"/>
      </rPr>
      <t xml:space="preserve">Çështje më të vjetra se 2 vjet në fund periudhës </t>
    </r>
  </si>
  <si>
    <r>
      <rPr>
        <b/>
        <sz val="10"/>
        <rFont val="Calibri"/>
        <family val="2"/>
        <scheme val="minor"/>
      </rPr>
      <t xml:space="preserve">% e çështjeve në pritje të gjykimit mbi 2 vjet </t>
    </r>
  </si>
  <si>
    <r>
      <rPr>
        <b/>
        <sz val="11"/>
        <color theme="1"/>
        <rFont val="Calibri"/>
        <family val="2"/>
        <scheme val="minor"/>
      </rPr>
      <t xml:space="preserve">STATISTIKAT PËR NGARKESËN DHE PRODUKTIVITETIN E GJYQTARËVE </t>
    </r>
  </si>
  <si>
    <r>
      <rPr>
        <b/>
        <sz val="10"/>
        <color theme="1"/>
        <rFont val="Calibri"/>
        <family val="2"/>
        <scheme val="minor"/>
      </rPr>
      <t xml:space="preserve">Numri i gjyqtarëve në gjykatë </t>
    </r>
  </si>
  <si>
    <r>
      <rPr>
        <b/>
        <sz val="10"/>
        <color theme="1"/>
        <rFont val="Calibri"/>
        <family val="2"/>
        <scheme val="minor"/>
      </rPr>
      <t>Totali i çështjeve të reja të paraqitura për gjyqtar</t>
    </r>
  </si>
  <si>
    <r>
      <rPr>
        <b/>
        <sz val="10"/>
        <rFont val="Calibri"/>
        <family val="2"/>
        <scheme val="minor"/>
      </rPr>
      <t>Me vendim në themel</t>
    </r>
  </si>
  <si>
    <r>
      <rPr>
        <b/>
        <sz val="11"/>
        <color theme="1"/>
        <rFont val="Calibri"/>
        <family val="2"/>
        <scheme val="minor"/>
      </rPr>
      <t>VJETËRSIA E ÇËSHTJEVE NË PRITJE TË GJYKIMIT</t>
    </r>
  </si>
  <si>
    <r>
      <rPr>
        <b/>
        <sz val="10"/>
        <rFont val="Calibri"/>
        <family val="2"/>
        <scheme val="minor"/>
      </rPr>
      <t>Me lloje të tjera disponimi</t>
    </r>
  </si>
  <si>
    <r>
      <rPr>
        <b/>
        <sz val="10"/>
        <color theme="1"/>
        <rFont val="Calibri"/>
        <family val="2"/>
        <scheme val="minor"/>
      </rPr>
      <t>NUMRI I ÇËSHTJEVE NË PRITJE TË GJYKIMIT</t>
    </r>
  </si>
  <si>
    <r>
      <rPr>
        <b/>
        <sz val="10"/>
        <rFont val="Calibri"/>
        <family val="2"/>
        <scheme val="minor"/>
      </rPr>
      <t>PËRQINDJA E ÇËSHTJEVE NË PRITJE TË GJYKIMIT</t>
    </r>
  </si>
  <si>
    <r>
      <rPr>
        <b/>
        <sz val="10"/>
        <rFont val="Calibri"/>
        <family val="2"/>
        <scheme val="minor"/>
      </rPr>
      <t>Nr.</t>
    </r>
  </si>
  <si>
    <r>
      <rPr>
        <sz val="11"/>
        <color theme="1"/>
        <rFont val="Calibri"/>
        <family val="2"/>
        <scheme val="minor"/>
      </rPr>
      <t>Tabela nr. 2</t>
    </r>
  </si>
  <si>
    <r>
      <rPr>
        <b/>
        <sz val="10"/>
        <color theme="1"/>
        <rFont val="Calibri"/>
        <family val="2"/>
        <scheme val="minor"/>
      </rPr>
      <t>Totali i çështjeve të gjykuara për gjyqtar</t>
    </r>
  </si>
  <si>
    <r>
      <rPr>
        <sz val="11"/>
        <color theme="1"/>
        <rFont val="Calibri"/>
        <family val="2"/>
        <scheme val="minor"/>
      </rPr>
      <t>Tabela nr. 3</t>
    </r>
  </si>
  <si>
    <r>
      <rPr>
        <sz val="11"/>
        <color theme="1"/>
        <rFont val="Calibri"/>
        <family val="2"/>
        <scheme val="minor"/>
      </rPr>
      <t>Tabela nr. 4</t>
    </r>
  </si>
  <si>
    <r>
      <rPr>
        <sz val="11"/>
        <color theme="1"/>
        <rFont val="Calibri"/>
        <family val="2"/>
        <scheme val="minor"/>
      </rPr>
      <t>Tabela nr. 5</t>
    </r>
  </si>
  <si>
    <r>
      <rPr>
        <b/>
        <sz val="10"/>
        <rFont val="Calibri"/>
        <family val="2"/>
        <scheme val="minor"/>
      </rPr>
      <t>% e çështjeve në pritje të gjykimit mbi 2 vjet</t>
    </r>
  </si>
  <si>
    <r>
      <rPr>
        <b/>
        <sz val="10"/>
        <rFont val="Calibri"/>
        <family val="2"/>
        <scheme val="minor"/>
      </rPr>
      <t xml:space="preserve">ADMINISTRIMI I ÇËSHTJEVE </t>
    </r>
  </si>
  <si>
    <r>
      <rPr>
        <b/>
        <sz val="10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</si>
  <si>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</si>
  <si>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  <scheme val="minor"/>
      </rPr>
      <t>Norma e likuidimit të çështjeve (%)</t>
    </r>
  </si>
  <si>
    <r>
      <rPr>
        <b/>
        <sz val="10"/>
        <rFont val="Calibri"/>
        <family val="2"/>
        <scheme val="minor"/>
      </rPr>
      <t xml:space="preserve">ADMINISTRIMI I ÇËSHTJEVE </t>
    </r>
  </si>
  <si>
    <r>
      <rPr>
        <b/>
        <sz val="10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</si>
  <si>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  <scheme val="minor"/>
      </rPr>
      <t>Çështje të gjykuara gjithsej</t>
    </r>
  </si>
  <si>
    <r>
      <rPr>
        <b/>
        <sz val="10"/>
        <rFont val="Calibri"/>
        <family val="2"/>
        <scheme val="minor"/>
      </rPr>
      <t>Me vendim në themel</t>
    </r>
  </si>
  <si>
    <r>
      <rPr>
        <b/>
        <sz val="10"/>
        <rFont val="Calibri"/>
        <family val="2"/>
        <scheme val="minor"/>
      </rPr>
      <t>Nr.</t>
    </r>
  </si>
  <si>
    <r>
      <rPr>
        <b/>
        <sz val="10"/>
        <rFont val="Calibri"/>
        <family val="2"/>
        <scheme val="minor"/>
      </rPr>
      <t>%</t>
    </r>
  </si>
  <si>
    <r>
      <rPr>
        <b/>
        <sz val="10"/>
        <rFont val="Calibri"/>
        <family val="2"/>
        <scheme val="minor"/>
      </rPr>
      <t>Me lloje të tjera disponimi</t>
    </r>
  </si>
  <si>
    <r>
      <rPr>
        <b/>
        <sz val="10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</si>
  <si>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  <scheme val="minor"/>
      </rPr>
      <t>Norma e likuidimit të çështjeve (%)</t>
    </r>
  </si>
  <si>
    <r>
      <rPr>
        <b/>
        <sz val="10"/>
        <color theme="1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</si>
  <si>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</rPr>
      <t>&lt; 6 muaj</t>
    </r>
  </si>
  <si>
    <r>
      <rPr>
        <b/>
        <sz val="10"/>
        <rFont val="Calibri"/>
        <family val="2"/>
      </rPr>
      <t>6-12 muaj</t>
    </r>
  </si>
  <si>
    <r>
      <rPr>
        <b/>
        <sz val="10"/>
        <rFont val="Calibri"/>
        <family val="2"/>
      </rPr>
      <t>1-2 vjet</t>
    </r>
  </si>
  <si>
    <r>
      <rPr>
        <b/>
        <sz val="10"/>
        <rFont val="Calibri"/>
        <family val="2"/>
      </rPr>
      <t>2-3 vjet</t>
    </r>
  </si>
  <si>
    <r>
      <rPr>
        <b/>
        <sz val="10"/>
        <rFont val="Calibri"/>
        <family val="2"/>
      </rPr>
      <t>3-5 vjet</t>
    </r>
  </si>
  <si>
    <r>
      <rPr>
        <b/>
        <sz val="10"/>
        <rFont val="Calibri"/>
        <family val="2"/>
      </rPr>
      <t>&gt; 5 vjet</t>
    </r>
  </si>
  <si>
    <t>Çështje civile me palë kundërshtare (A.1+A.2+A.3+A.4)</t>
  </si>
  <si>
    <t xml:space="preserve">Të përgjithshme civile me palë kundërshtare </t>
  </si>
  <si>
    <t>Familjare me palë kundërshtare</t>
  </si>
  <si>
    <t xml:space="preserve">Tregtare me palë kundërshtare </t>
  </si>
  <si>
    <t xml:space="preserve">Marrëdhënie pune </t>
  </si>
  <si>
    <t>Çështje civile pa palë kundërshtare (B.1+B.2+B.3)</t>
  </si>
  <si>
    <t>Të përgjithshme civile pa palë kundërshtare</t>
  </si>
  <si>
    <t>Familjare pa palë kundërshtare</t>
  </si>
  <si>
    <t xml:space="preserve">Tregtare pa palë kundërshtare </t>
  </si>
  <si>
    <t>TREGUESIT E EFICENCËS</t>
  </si>
  <si>
    <t>Zgjidhje martese</t>
  </si>
  <si>
    <t>STATISTIKAT PËR ÇËSHTJET CIVILE SIPAS LLOJIT TË ÇËSHTJES</t>
  </si>
  <si>
    <t>Dhuna në familje</t>
  </si>
  <si>
    <t>SEANCAT GJYQËSORE</t>
  </si>
  <si>
    <t>C.</t>
  </si>
  <si>
    <t>C.1</t>
  </si>
  <si>
    <t>C.2</t>
  </si>
  <si>
    <t>C.3</t>
  </si>
  <si>
    <t>D.</t>
  </si>
  <si>
    <t>B.3.1</t>
  </si>
  <si>
    <t>Faliment</t>
  </si>
  <si>
    <t>Numri i seancave gjyqësore</t>
  </si>
  <si>
    <t>Numri i seancave gjyqësore për çështje</t>
  </si>
  <si>
    <t>Vrasje me dashje (Neni 76,77,78,78/a,79, 79/a,79/b,79/c,81,82,83)</t>
  </si>
  <si>
    <t>Vjedhje (neni 139, 140, 141)</t>
  </si>
  <si>
    <t>Kundërvajtje penale</t>
  </si>
  <si>
    <t>Krime të kryera nga ose ndaj të miturve</t>
  </si>
  <si>
    <t>Kundërvjatje penale të kryera nga ose ndaj të miturve</t>
  </si>
  <si>
    <t>Çështje penale administrative</t>
  </si>
  <si>
    <t>Masa sigurimi</t>
  </si>
  <si>
    <t>Lirim me kusht</t>
  </si>
  <si>
    <t>Ekstradime</t>
  </si>
  <si>
    <t xml:space="preserve">ADMINISTRIMI I ÇËSHTJEVE </t>
  </si>
  <si>
    <t xml:space="preserve">Familjare me palë kundërshtare </t>
  </si>
  <si>
    <t xml:space="preserve">B. </t>
  </si>
  <si>
    <t>B.1</t>
  </si>
  <si>
    <t>B.2</t>
  </si>
  <si>
    <t>B.3</t>
  </si>
  <si>
    <t xml:space="preserve">Të përgjithshme civile pa palë kundërshtare </t>
  </si>
  <si>
    <t>Tregtare pa palë kundërshtare</t>
  </si>
  <si>
    <t xml:space="preserve">Krime </t>
  </si>
  <si>
    <t>Civile gjithsej (A+B)</t>
  </si>
  <si>
    <t>D.1</t>
  </si>
  <si>
    <t>D.2</t>
  </si>
  <si>
    <t>E.</t>
  </si>
  <si>
    <t>GJITHSEJ (C+D)</t>
  </si>
  <si>
    <t xml:space="preserve">Çështje civile me palë kundërshtare (A.1+A.2+A.3+A.4) </t>
  </si>
  <si>
    <t>A.</t>
  </si>
  <si>
    <t>Çështje të gjykuara gjithsej</t>
  </si>
  <si>
    <t>KOHËZGJATJA E ÇËSHTJEVE TË GJYKUARA</t>
  </si>
  <si>
    <t>TREGUESIT E EFIÇENCËS</t>
  </si>
  <si>
    <t>GJITHSEJ (A+B)</t>
  </si>
  <si>
    <t>Tabela nr. 1</t>
  </si>
  <si>
    <t>D.3</t>
  </si>
  <si>
    <t>A.1</t>
  </si>
  <si>
    <t>A.2</t>
  </si>
  <si>
    <t>A.3</t>
  </si>
  <si>
    <t>A.4</t>
  </si>
  <si>
    <t>A.2.</t>
  </si>
  <si>
    <t>A.2.1</t>
  </si>
  <si>
    <t>B.</t>
  </si>
  <si>
    <t>ÇËSHTJE CIVILE GJITHSEJ (A+B)</t>
  </si>
  <si>
    <t>Krime</t>
  </si>
  <si>
    <t>Çështje civile</t>
  </si>
  <si>
    <t>Çështje penale</t>
  </si>
  <si>
    <t>Çështje të ligjit Antimafia</t>
  </si>
  <si>
    <t>Totali i çështjeve për gjyqtar</t>
  </si>
  <si>
    <t>Totali i   çështjeve të mbartura për gjyqtar</t>
  </si>
  <si>
    <t>ÇËSHTJE PENALE GJITHSEJ (A+B+C+D)</t>
  </si>
  <si>
    <t>D.4</t>
  </si>
  <si>
    <t>Çështje penale (D.1+D.2+D.3+D.4)</t>
  </si>
  <si>
    <t xml:space="preserve">Civile të përgjithshme civile me palë kundërshtare </t>
  </si>
  <si>
    <t>`</t>
  </si>
  <si>
    <t>ZV.KRYETAR I GJYKATËS</t>
  </si>
  <si>
    <t>AUREL ARAPI</t>
  </si>
  <si>
    <t>SEANCAT DËGJIMORE</t>
  </si>
  <si>
    <t>GJYKATA E RRETHIT GJYQËSOR  KURBIN            PERIUDHA E REFERENCËS: NGA  01/01/2022   DERI NË  31/12/2022</t>
  </si>
  <si>
    <t>GJYKATA E RRETHIT GJYQËSOR  KURBIN             PERIUDHA E REFERENCËS: NGA 01/01/2022  DERI NË  31/12/2022</t>
  </si>
  <si>
    <t>GJYKATA E RRETHIT GJYQËSOR KURBIN            PERIUDHA E REFERENCËS: NGA 01/01/2022  DERI NË 31/12/2022</t>
  </si>
  <si>
    <t xml:space="preserve">GJYKATA E RRETHIT GJYQËSOR  KURBIN             PERIUDHA E REFERENCËS: NGA  01/01/2022   DERI NË  31/12/2022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</si>
</sst>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" fillId="0" borderId="0" xfId="0" applyFont="1"/>
    <xf numFmtId="0" fontId="2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vertical="center"/>
    </xf>
    <xf numFmtId="1" fontId="9" fillId="0" borderId="3" xfId="0" applyNumberFormat="1" applyFont="1" applyBorder="1" applyAlignment="1">
      <alignment vertical="center"/>
    </xf>
    <xf numFmtId="1" fontId="11" fillId="2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" fontId="10" fillId="5" borderId="1" xfId="0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10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vertical="center"/>
    </xf>
    <xf numFmtId="1" fontId="10" fillId="5" borderId="3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1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 applyProtection="1">
      <alignment vertical="center"/>
    </xf>
    <xf numFmtId="1" fontId="10" fillId="5" borderId="1" xfId="0" applyNumberFormat="1" applyFont="1" applyFill="1" applyBorder="1" applyAlignment="1" applyProtection="1">
      <alignment vertical="center"/>
    </xf>
    <xf numFmtId="1" fontId="9" fillId="4" borderId="1" xfId="0" applyNumberFormat="1" applyFont="1" applyFill="1" applyBorder="1" applyAlignment="1" applyProtection="1">
      <alignment vertical="center"/>
    </xf>
    <xf numFmtId="1" fontId="9" fillId="2" borderId="1" xfId="0" applyNumberFormat="1" applyFont="1" applyFill="1" applyBorder="1" applyAlignment="1" applyProtection="1">
      <alignment vertical="center"/>
    </xf>
    <xf numFmtId="1" fontId="10" fillId="0" borderId="1" xfId="0" applyNumberFormat="1" applyFont="1" applyBorder="1" applyAlignment="1" applyProtection="1">
      <alignment vertical="center"/>
    </xf>
    <xf numFmtId="1" fontId="10" fillId="0" borderId="1" xfId="0" applyNumberFormat="1" applyFont="1" applyFill="1" applyBorder="1" applyAlignment="1" applyProtection="1">
      <alignment vertical="center"/>
    </xf>
    <xf numFmtId="1" fontId="9" fillId="0" borderId="1" xfId="0" applyNumberFormat="1" applyFont="1" applyFill="1" applyBorder="1" applyAlignment="1" applyProtection="1">
      <alignment vertical="center"/>
    </xf>
    <xf numFmtId="1" fontId="3" fillId="4" borderId="1" xfId="0" applyNumberFormat="1" applyFont="1" applyFill="1" applyBorder="1" applyAlignment="1">
      <alignment vertical="center"/>
    </xf>
    <xf numFmtId="1" fontId="10" fillId="4" borderId="1" xfId="0" applyNumberFormat="1" applyFont="1" applyFill="1" applyBorder="1" applyAlignment="1">
      <alignment vertical="center"/>
    </xf>
    <xf numFmtId="1" fontId="10" fillId="4" borderId="3" xfId="0" applyNumberFormat="1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2:AG28"/>
  <sheetViews>
    <sheetView zoomScale="90" zoomScaleNormal="90" workbookViewId="0">
      <selection activeCell="V26" sqref="V26"/>
    </sheetView>
  </sheetViews>
  <sheetFormatPr defaultRowHeight="15" x14ac:dyDescent="0.25"/>
  <cols>
    <col min="2" max="2" width="5.7109375" customWidth="1"/>
    <col min="3" max="6" width="8.28515625" customWidth="1"/>
    <col min="7" max="10" width="10.28515625" customWidth="1"/>
    <col min="11" max="11" width="5.7109375" customWidth="1"/>
    <col min="12" max="12" width="10.28515625" customWidth="1"/>
    <col min="13" max="13" width="5.7109375" customWidth="1"/>
    <col min="14" max="16" width="10.28515625" customWidth="1"/>
    <col min="17" max="17" width="5.7109375" customWidth="1"/>
    <col min="18" max="18" width="10.28515625" customWidth="1"/>
    <col min="19" max="19" width="5.7109375" customWidth="1"/>
    <col min="20" max="20" width="10.28515625" customWidth="1"/>
    <col min="21" max="21" width="5.7109375" customWidth="1"/>
    <col min="22" max="22" width="10.42578125" customWidth="1"/>
    <col min="23" max="23" width="5.7109375" customWidth="1"/>
    <col min="24" max="25" width="10.42578125" customWidth="1"/>
    <col min="26" max="32" width="10.28515625" customWidth="1"/>
  </cols>
  <sheetData>
    <row r="2" spans="2:33" ht="15" customHeight="1" x14ac:dyDescent="0.25">
      <c r="B2" s="87" t="s">
        <v>142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4"/>
      <c r="AG2" s="2"/>
    </row>
    <row r="3" spans="2:33" ht="15" customHeight="1" x14ac:dyDescent="0.2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2"/>
    </row>
    <row r="4" spans="2:33" ht="15" customHeight="1" x14ac:dyDescent="0.25">
      <c r="B4" s="90" t="s">
        <v>75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2"/>
    </row>
    <row r="5" spans="2:33" ht="15" customHeight="1" x14ac:dyDescent="0.25"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5"/>
    </row>
    <row r="6" spans="2:33" ht="15" customHeight="1" x14ac:dyDescent="0.25">
      <c r="B6" s="78"/>
      <c r="C6" s="81" t="s">
        <v>12</v>
      </c>
      <c r="D6" s="108"/>
      <c r="E6" s="108"/>
      <c r="F6" s="82"/>
      <c r="G6" s="81" t="s">
        <v>44</v>
      </c>
      <c r="H6" s="96"/>
      <c r="I6" s="96"/>
      <c r="J6" s="96"/>
      <c r="K6" s="96"/>
      <c r="L6" s="96"/>
      <c r="M6" s="96"/>
      <c r="N6" s="96"/>
      <c r="O6" s="96"/>
      <c r="P6" s="97" t="s">
        <v>8</v>
      </c>
      <c r="Q6" s="97"/>
      <c r="R6" s="97"/>
      <c r="S6" s="98"/>
      <c r="T6" s="98"/>
      <c r="U6" s="98"/>
      <c r="V6" s="98"/>
      <c r="W6" s="98"/>
      <c r="X6" s="98"/>
      <c r="Y6" s="98"/>
      <c r="Z6" s="98"/>
      <c r="AA6" s="97" t="s">
        <v>73</v>
      </c>
      <c r="AB6" s="97"/>
      <c r="AC6" s="97"/>
      <c r="AD6" s="97"/>
      <c r="AE6" s="97" t="s">
        <v>77</v>
      </c>
      <c r="AF6" s="97"/>
    </row>
    <row r="7" spans="2:33" ht="15" customHeight="1" x14ac:dyDescent="0.25">
      <c r="B7" s="79"/>
      <c r="C7" s="83"/>
      <c r="D7" s="114"/>
      <c r="E7" s="114"/>
      <c r="F7" s="84"/>
      <c r="G7" s="97" t="s">
        <v>45</v>
      </c>
      <c r="H7" s="97" t="s">
        <v>9</v>
      </c>
      <c r="I7" s="81" t="s">
        <v>7</v>
      </c>
      <c r="J7" s="108"/>
      <c r="K7" s="108"/>
      <c r="L7" s="108"/>
      <c r="M7" s="109"/>
      <c r="N7" s="97" t="s">
        <v>46</v>
      </c>
      <c r="O7" s="97" t="s">
        <v>16</v>
      </c>
      <c r="P7" s="99" t="s">
        <v>2</v>
      </c>
      <c r="Q7" s="100"/>
      <c r="R7" s="99" t="s">
        <v>3</v>
      </c>
      <c r="S7" s="100"/>
      <c r="T7" s="99" t="s">
        <v>4</v>
      </c>
      <c r="U7" s="100"/>
      <c r="V7" s="99" t="s">
        <v>21</v>
      </c>
      <c r="W7" s="100"/>
      <c r="X7" s="97" t="s">
        <v>5</v>
      </c>
      <c r="Y7" s="107"/>
      <c r="Z7" s="107"/>
      <c r="AA7" s="78" t="s">
        <v>47</v>
      </c>
      <c r="AB7" s="78" t="s">
        <v>1</v>
      </c>
      <c r="AC7" s="78" t="s">
        <v>27</v>
      </c>
      <c r="AD7" s="78" t="s">
        <v>28</v>
      </c>
      <c r="AE7" s="97" t="s">
        <v>85</v>
      </c>
      <c r="AF7" s="97" t="s">
        <v>86</v>
      </c>
    </row>
    <row r="8" spans="2:33" x14ac:dyDescent="0.25">
      <c r="B8" s="79"/>
      <c r="C8" s="83"/>
      <c r="D8" s="114"/>
      <c r="E8" s="114"/>
      <c r="F8" s="84"/>
      <c r="G8" s="97"/>
      <c r="H8" s="97"/>
      <c r="I8" s="85"/>
      <c r="J8" s="110"/>
      <c r="K8" s="110"/>
      <c r="L8" s="110"/>
      <c r="M8" s="104"/>
      <c r="N8" s="97"/>
      <c r="O8" s="97"/>
      <c r="P8" s="101"/>
      <c r="Q8" s="102"/>
      <c r="R8" s="101"/>
      <c r="S8" s="102"/>
      <c r="T8" s="101"/>
      <c r="U8" s="102"/>
      <c r="V8" s="101"/>
      <c r="W8" s="102"/>
      <c r="X8" s="107"/>
      <c r="Y8" s="107"/>
      <c r="Z8" s="107"/>
      <c r="AA8" s="79"/>
      <c r="AB8" s="79"/>
      <c r="AC8" s="79"/>
      <c r="AD8" s="79"/>
      <c r="AE8" s="97"/>
      <c r="AF8" s="97"/>
    </row>
    <row r="9" spans="2:33" ht="15" customHeight="1" x14ac:dyDescent="0.25">
      <c r="B9" s="79"/>
      <c r="C9" s="83"/>
      <c r="D9" s="114"/>
      <c r="E9" s="114"/>
      <c r="F9" s="84"/>
      <c r="G9" s="97"/>
      <c r="H9" s="97"/>
      <c r="I9" s="97" t="s">
        <v>112</v>
      </c>
      <c r="J9" s="81" t="s">
        <v>32</v>
      </c>
      <c r="K9" s="82"/>
      <c r="L9" s="81" t="s">
        <v>34</v>
      </c>
      <c r="M9" s="82"/>
      <c r="N9" s="97"/>
      <c r="O9" s="97"/>
      <c r="P9" s="101"/>
      <c r="Q9" s="102"/>
      <c r="R9" s="101"/>
      <c r="S9" s="102"/>
      <c r="T9" s="101"/>
      <c r="U9" s="102"/>
      <c r="V9" s="101"/>
      <c r="W9" s="102"/>
      <c r="X9" s="97" t="s">
        <v>10</v>
      </c>
      <c r="Y9" s="97" t="s">
        <v>32</v>
      </c>
      <c r="Z9" s="78" t="s">
        <v>34</v>
      </c>
      <c r="AA9" s="79"/>
      <c r="AB9" s="79"/>
      <c r="AC9" s="79"/>
      <c r="AD9" s="79"/>
      <c r="AE9" s="97"/>
      <c r="AF9" s="97"/>
    </row>
    <row r="10" spans="2:33" x14ac:dyDescent="0.25">
      <c r="B10" s="79"/>
      <c r="C10" s="83"/>
      <c r="D10" s="114"/>
      <c r="E10" s="114"/>
      <c r="F10" s="84"/>
      <c r="G10" s="97"/>
      <c r="H10" s="97"/>
      <c r="I10" s="97"/>
      <c r="J10" s="83"/>
      <c r="K10" s="84"/>
      <c r="L10" s="83"/>
      <c r="M10" s="84"/>
      <c r="N10" s="97"/>
      <c r="O10" s="97"/>
      <c r="P10" s="101"/>
      <c r="Q10" s="102"/>
      <c r="R10" s="101"/>
      <c r="S10" s="102"/>
      <c r="T10" s="101"/>
      <c r="U10" s="102"/>
      <c r="V10" s="101"/>
      <c r="W10" s="102"/>
      <c r="X10" s="97"/>
      <c r="Y10" s="97"/>
      <c r="Z10" s="79"/>
      <c r="AA10" s="79"/>
      <c r="AB10" s="79"/>
      <c r="AC10" s="79"/>
      <c r="AD10" s="79"/>
      <c r="AE10" s="97"/>
      <c r="AF10" s="97"/>
    </row>
    <row r="11" spans="2:33" x14ac:dyDescent="0.25">
      <c r="B11" s="79"/>
      <c r="C11" s="83"/>
      <c r="D11" s="114"/>
      <c r="E11" s="114"/>
      <c r="F11" s="84"/>
      <c r="G11" s="97"/>
      <c r="H11" s="97"/>
      <c r="I11" s="97"/>
      <c r="J11" s="85"/>
      <c r="K11" s="86"/>
      <c r="L11" s="85"/>
      <c r="M11" s="86"/>
      <c r="N11" s="97"/>
      <c r="O11" s="97"/>
      <c r="P11" s="103"/>
      <c r="Q11" s="104"/>
      <c r="R11" s="103"/>
      <c r="S11" s="104"/>
      <c r="T11" s="103"/>
      <c r="U11" s="104"/>
      <c r="V11" s="103"/>
      <c r="W11" s="104"/>
      <c r="X11" s="97"/>
      <c r="Y11" s="97"/>
      <c r="Z11" s="79"/>
      <c r="AA11" s="79"/>
      <c r="AB11" s="79"/>
      <c r="AC11" s="79"/>
      <c r="AD11" s="79"/>
      <c r="AE11" s="97"/>
      <c r="AF11" s="97"/>
    </row>
    <row r="12" spans="2:33" x14ac:dyDescent="0.25">
      <c r="B12" s="79"/>
      <c r="C12" s="83"/>
      <c r="D12" s="114"/>
      <c r="E12" s="114"/>
      <c r="F12" s="84"/>
      <c r="G12" s="97"/>
      <c r="H12" s="97"/>
      <c r="I12" s="97"/>
      <c r="J12" s="22" t="s">
        <v>37</v>
      </c>
      <c r="K12" s="21" t="s">
        <v>6</v>
      </c>
      <c r="L12" s="22" t="s">
        <v>37</v>
      </c>
      <c r="M12" s="21" t="s">
        <v>6</v>
      </c>
      <c r="N12" s="97"/>
      <c r="O12" s="97"/>
      <c r="P12" s="22" t="s">
        <v>37</v>
      </c>
      <c r="Q12" s="21" t="s">
        <v>6</v>
      </c>
      <c r="R12" s="22" t="s">
        <v>37</v>
      </c>
      <c r="S12" s="21" t="s">
        <v>6</v>
      </c>
      <c r="T12" s="22" t="s">
        <v>37</v>
      </c>
      <c r="U12" s="21" t="s">
        <v>6</v>
      </c>
      <c r="V12" s="22" t="s">
        <v>37</v>
      </c>
      <c r="W12" s="21" t="s">
        <v>6</v>
      </c>
      <c r="X12" s="78"/>
      <c r="Y12" s="78"/>
      <c r="Z12" s="79"/>
      <c r="AA12" s="79"/>
      <c r="AB12" s="79"/>
      <c r="AC12" s="79"/>
      <c r="AD12" s="79"/>
      <c r="AE12" s="78"/>
      <c r="AF12" s="97"/>
    </row>
    <row r="13" spans="2:33" x14ac:dyDescent="0.25">
      <c r="B13" s="80"/>
      <c r="C13" s="115"/>
      <c r="D13" s="116"/>
      <c r="E13" s="116"/>
      <c r="F13" s="117"/>
      <c r="G13" s="21">
        <v>1</v>
      </c>
      <c r="H13" s="21">
        <v>2</v>
      </c>
      <c r="I13" s="21">
        <v>3</v>
      </c>
      <c r="J13" s="21">
        <v>4</v>
      </c>
      <c r="K13" s="21">
        <v>5</v>
      </c>
      <c r="L13" s="21">
        <v>6</v>
      </c>
      <c r="M13" s="21">
        <v>7</v>
      </c>
      <c r="N13" s="26">
        <v>8</v>
      </c>
      <c r="O13" s="21">
        <v>9</v>
      </c>
      <c r="P13" s="21">
        <v>10</v>
      </c>
      <c r="Q13" s="21">
        <v>11</v>
      </c>
      <c r="R13" s="21">
        <v>12</v>
      </c>
      <c r="S13" s="21">
        <v>13</v>
      </c>
      <c r="T13" s="21">
        <v>14</v>
      </c>
      <c r="U13" s="21">
        <v>15</v>
      </c>
      <c r="V13" s="21">
        <v>16</v>
      </c>
      <c r="W13" s="21">
        <v>17</v>
      </c>
      <c r="X13" s="21">
        <v>18</v>
      </c>
      <c r="Y13" s="21">
        <v>19</v>
      </c>
      <c r="Z13" s="21">
        <v>20</v>
      </c>
      <c r="AA13" s="21">
        <v>21</v>
      </c>
      <c r="AB13" s="21">
        <v>22</v>
      </c>
      <c r="AC13" s="21">
        <v>23</v>
      </c>
      <c r="AD13" s="21">
        <v>24</v>
      </c>
      <c r="AE13" s="21">
        <v>25</v>
      </c>
      <c r="AF13" s="21">
        <v>26</v>
      </c>
    </row>
    <row r="14" spans="2:33" s="57" customFormat="1" ht="39.950000000000003" customHeight="1" x14ac:dyDescent="0.25">
      <c r="B14" s="14" t="s">
        <v>111</v>
      </c>
      <c r="C14" s="105" t="s">
        <v>110</v>
      </c>
      <c r="D14" s="105"/>
      <c r="E14" s="105"/>
      <c r="F14" s="105"/>
      <c r="G14" s="27">
        <f>G15+G16+G18+G19</f>
        <v>179</v>
      </c>
      <c r="H14" s="27">
        <f>H15+H16+H18+H19</f>
        <v>563</v>
      </c>
      <c r="I14" s="27">
        <f>I15+I16+I18+I19</f>
        <v>558</v>
      </c>
      <c r="J14" s="27">
        <f>J15+J16+J18+J19</f>
        <v>425</v>
      </c>
      <c r="K14" s="65">
        <f>J14/I14*100</f>
        <v>76.164874551971323</v>
      </c>
      <c r="L14" s="27">
        <f>L15+L16+L18+L19</f>
        <v>133</v>
      </c>
      <c r="M14" s="27">
        <f>L14/I14*100</f>
        <v>23.835125448028673</v>
      </c>
      <c r="N14" s="27">
        <f>O14-I14</f>
        <v>184</v>
      </c>
      <c r="O14" s="27">
        <f t="shared" ref="O14:O25" si="0">G14+H14</f>
        <v>742</v>
      </c>
      <c r="P14" s="27">
        <f>P15+P16+P18+P19</f>
        <v>483</v>
      </c>
      <c r="Q14" s="27">
        <f>P14/I14*100</f>
        <v>86.55913978494624</v>
      </c>
      <c r="R14" s="27">
        <f>R15+R16+R18+R19</f>
        <v>64</v>
      </c>
      <c r="S14" s="27">
        <f>R14/I14*100</f>
        <v>11.469534050179211</v>
      </c>
      <c r="T14" s="27">
        <f>T15+T16+T18+T19</f>
        <v>4</v>
      </c>
      <c r="U14" s="27">
        <f>T14/I14*100</f>
        <v>0.71684587813620071</v>
      </c>
      <c r="V14" s="27">
        <f>V15+V16+V18+V19</f>
        <v>7</v>
      </c>
      <c r="W14" s="27">
        <f>V14/I14*100</f>
        <v>1.2544802867383513</v>
      </c>
      <c r="X14" s="49">
        <v>94</v>
      </c>
      <c r="Y14" s="49">
        <v>89</v>
      </c>
      <c r="Z14" s="49">
        <v>109</v>
      </c>
      <c r="AA14" s="27">
        <f>I14/H14*100</f>
        <v>99.111900532859678</v>
      </c>
      <c r="AB14" s="27">
        <f>N14/I14*365</f>
        <v>120.35842293906811</v>
      </c>
      <c r="AC14" s="27">
        <f>AC15+AC16+AC18+AC19</f>
        <v>22</v>
      </c>
      <c r="AD14" s="27">
        <f t="shared" ref="AD14:AD24" si="1">AC14/N14*100</f>
        <v>11.956521739130435</v>
      </c>
      <c r="AE14" s="27">
        <f>AE15+AE16+AE18+AE19</f>
        <v>1893</v>
      </c>
      <c r="AF14" s="27">
        <f>AE14/I14</f>
        <v>3.39247311827957</v>
      </c>
    </row>
    <row r="15" spans="2:33" s="57" customFormat="1" ht="39.950000000000003" customHeight="1" x14ac:dyDescent="0.25">
      <c r="B15" s="23" t="s">
        <v>118</v>
      </c>
      <c r="C15" s="106" t="s">
        <v>135</v>
      </c>
      <c r="D15" s="106"/>
      <c r="E15" s="106"/>
      <c r="F15" s="106"/>
      <c r="G15" s="47">
        <v>89</v>
      </c>
      <c r="H15" s="47">
        <v>102</v>
      </c>
      <c r="I15" s="47">
        <v>108</v>
      </c>
      <c r="J15" s="47">
        <v>58</v>
      </c>
      <c r="K15" s="71">
        <f>J15/I15*100</f>
        <v>53.703703703703709</v>
      </c>
      <c r="L15" s="47">
        <v>50</v>
      </c>
      <c r="M15" s="28">
        <f t="shared" ref="M15:M25" si="2">L15/I15*100</f>
        <v>46.296296296296298</v>
      </c>
      <c r="N15" s="28">
        <f t="shared" ref="N15:N25" si="3">O15-I15</f>
        <v>83</v>
      </c>
      <c r="O15" s="28">
        <f t="shared" si="0"/>
        <v>191</v>
      </c>
      <c r="P15" s="47">
        <v>42</v>
      </c>
      <c r="Q15" s="28">
        <f t="shared" ref="Q15:Q25" si="4">P15/I15*100</f>
        <v>38.888888888888893</v>
      </c>
      <c r="R15" s="47">
        <v>55</v>
      </c>
      <c r="S15" s="28">
        <f t="shared" ref="S15:S25" si="5">R15/I15*100</f>
        <v>50.925925925925931</v>
      </c>
      <c r="T15" s="47">
        <v>4</v>
      </c>
      <c r="U15" s="28">
        <f t="shared" ref="U15:U25" si="6">T15/I15*100</f>
        <v>3.7037037037037033</v>
      </c>
      <c r="V15" s="47">
        <v>7</v>
      </c>
      <c r="W15" s="28">
        <f t="shared" ref="W15:W25" si="7">V15/I15*100</f>
        <v>6.481481481481481</v>
      </c>
      <c r="X15" s="47">
        <v>189</v>
      </c>
      <c r="Y15" s="47">
        <v>238</v>
      </c>
      <c r="Z15" s="47">
        <v>132</v>
      </c>
      <c r="AA15" s="28">
        <f t="shared" ref="AA15:AA25" si="8">I15/H15*100</f>
        <v>105.88235294117648</v>
      </c>
      <c r="AB15" s="28">
        <f t="shared" ref="AB15:AB25" si="9">N15/I15*365</f>
        <v>280.50925925925924</v>
      </c>
      <c r="AC15" s="47">
        <v>22</v>
      </c>
      <c r="AD15" s="28">
        <f t="shared" si="1"/>
        <v>26.506024096385545</v>
      </c>
      <c r="AE15" s="47">
        <v>747</v>
      </c>
      <c r="AF15" s="28">
        <f>AE15/I15</f>
        <v>6.916666666666667</v>
      </c>
    </row>
    <row r="16" spans="2:33" s="57" customFormat="1" ht="39.950000000000003" customHeight="1" x14ac:dyDescent="0.25">
      <c r="B16" s="23" t="s">
        <v>122</v>
      </c>
      <c r="C16" s="106" t="s">
        <v>66</v>
      </c>
      <c r="D16" s="106"/>
      <c r="E16" s="106"/>
      <c r="F16" s="106"/>
      <c r="G16" s="47">
        <v>81</v>
      </c>
      <c r="H16" s="47">
        <v>451</v>
      </c>
      <c r="I16" s="47">
        <v>433</v>
      </c>
      <c r="J16" s="47">
        <v>355</v>
      </c>
      <c r="K16" s="71">
        <f t="shared" ref="K16:K19" si="10">J16/I16*100</f>
        <v>81.986143187066972</v>
      </c>
      <c r="L16" s="47">
        <v>78</v>
      </c>
      <c r="M16" s="28">
        <f t="shared" si="2"/>
        <v>18.013856812933028</v>
      </c>
      <c r="N16" s="28">
        <f t="shared" si="3"/>
        <v>99</v>
      </c>
      <c r="O16" s="28">
        <f t="shared" si="0"/>
        <v>532</v>
      </c>
      <c r="P16" s="47">
        <v>428</v>
      </c>
      <c r="Q16" s="28">
        <f t="shared" si="4"/>
        <v>98.845265588914557</v>
      </c>
      <c r="R16" s="47">
        <v>5</v>
      </c>
      <c r="S16" s="28">
        <f t="shared" si="5"/>
        <v>1.1547344110854503</v>
      </c>
      <c r="T16" s="47">
        <v>0</v>
      </c>
      <c r="U16" s="28">
        <f t="shared" si="6"/>
        <v>0</v>
      </c>
      <c r="V16" s="47">
        <v>0</v>
      </c>
      <c r="W16" s="28">
        <f t="shared" si="7"/>
        <v>0</v>
      </c>
      <c r="X16" s="47">
        <v>70</v>
      </c>
      <c r="Y16" s="47">
        <v>65</v>
      </c>
      <c r="Z16" s="47">
        <v>89</v>
      </c>
      <c r="AA16" s="28">
        <f t="shared" si="8"/>
        <v>96.008869179600893</v>
      </c>
      <c r="AB16" s="28">
        <f t="shared" si="9"/>
        <v>83.45265588914549</v>
      </c>
      <c r="AC16" s="47">
        <v>0</v>
      </c>
      <c r="AD16" s="28">
        <f t="shared" si="1"/>
        <v>0</v>
      </c>
      <c r="AE16" s="47">
        <v>1088</v>
      </c>
      <c r="AF16" s="28">
        <f t="shared" ref="AF16:AF19" si="11">AE16/I16</f>
        <v>2.5127020785219401</v>
      </c>
    </row>
    <row r="17" spans="1:32" s="58" customFormat="1" ht="39.950000000000003" customHeight="1" x14ac:dyDescent="0.25">
      <c r="B17" s="11" t="s">
        <v>123</v>
      </c>
      <c r="C17" s="118" t="s">
        <v>74</v>
      </c>
      <c r="D17" s="118"/>
      <c r="E17" s="118"/>
      <c r="F17" s="118"/>
      <c r="G17" s="48">
        <v>71</v>
      </c>
      <c r="H17" s="48">
        <v>372</v>
      </c>
      <c r="I17" s="48">
        <v>354</v>
      </c>
      <c r="J17" s="48">
        <v>287</v>
      </c>
      <c r="K17" s="70">
        <f t="shared" si="10"/>
        <v>81.073446327683612</v>
      </c>
      <c r="L17" s="48">
        <v>67</v>
      </c>
      <c r="M17" s="29">
        <f t="shared" si="2"/>
        <v>18.926553672316384</v>
      </c>
      <c r="N17" s="29">
        <f t="shared" si="3"/>
        <v>89</v>
      </c>
      <c r="O17" s="29">
        <f t="shared" si="0"/>
        <v>443</v>
      </c>
      <c r="P17" s="48">
        <v>352</v>
      </c>
      <c r="Q17" s="29">
        <f t="shared" si="4"/>
        <v>99.435028248587571</v>
      </c>
      <c r="R17" s="48">
        <v>2</v>
      </c>
      <c r="S17" s="29">
        <f t="shared" si="5"/>
        <v>0.56497175141242939</v>
      </c>
      <c r="T17" s="48">
        <v>0</v>
      </c>
      <c r="U17" s="29">
        <f t="shared" si="6"/>
        <v>0</v>
      </c>
      <c r="V17" s="48">
        <v>0</v>
      </c>
      <c r="W17" s="29">
        <f t="shared" si="7"/>
        <v>0</v>
      </c>
      <c r="X17" s="48">
        <v>75</v>
      </c>
      <c r="Y17" s="48">
        <v>76</v>
      </c>
      <c r="Z17" s="48">
        <v>69</v>
      </c>
      <c r="AA17" s="29">
        <f t="shared" si="8"/>
        <v>95.161290322580655</v>
      </c>
      <c r="AB17" s="29">
        <f t="shared" si="9"/>
        <v>91.765536723163848</v>
      </c>
      <c r="AC17" s="48">
        <v>0</v>
      </c>
      <c r="AD17" s="29">
        <f t="shared" si="1"/>
        <v>0</v>
      </c>
      <c r="AE17" s="48">
        <v>946</v>
      </c>
      <c r="AF17" s="29">
        <f t="shared" si="11"/>
        <v>2.6723163841807911</v>
      </c>
    </row>
    <row r="18" spans="1:32" s="57" customFormat="1" ht="39.950000000000003" customHeight="1" x14ac:dyDescent="0.25">
      <c r="B18" s="23" t="s">
        <v>120</v>
      </c>
      <c r="C18" s="106" t="s">
        <v>67</v>
      </c>
      <c r="D18" s="106"/>
      <c r="E18" s="106"/>
      <c r="F18" s="106"/>
      <c r="G18" s="47">
        <v>0</v>
      </c>
      <c r="H18" s="47">
        <v>0</v>
      </c>
      <c r="I18" s="47">
        <v>0</v>
      </c>
      <c r="J18" s="47">
        <v>0</v>
      </c>
      <c r="K18" s="71" t="e">
        <f t="shared" si="10"/>
        <v>#DIV/0!</v>
      </c>
      <c r="L18" s="47">
        <v>0</v>
      </c>
      <c r="M18" s="28" t="e">
        <f t="shared" si="2"/>
        <v>#DIV/0!</v>
      </c>
      <c r="N18" s="28">
        <f t="shared" si="3"/>
        <v>0</v>
      </c>
      <c r="O18" s="28">
        <f t="shared" si="0"/>
        <v>0</v>
      </c>
      <c r="P18" s="47">
        <v>0</v>
      </c>
      <c r="Q18" s="28" t="e">
        <f>P18/I18*100</f>
        <v>#DIV/0!</v>
      </c>
      <c r="R18" s="47">
        <v>0</v>
      </c>
      <c r="S18" s="28" t="e">
        <f t="shared" si="5"/>
        <v>#DIV/0!</v>
      </c>
      <c r="T18" s="47">
        <v>0</v>
      </c>
      <c r="U18" s="28" t="e">
        <f t="shared" si="6"/>
        <v>#DIV/0!</v>
      </c>
      <c r="V18" s="47">
        <v>0</v>
      </c>
      <c r="W18" s="28" t="e">
        <f t="shared" si="7"/>
        <v>#DIV/0!</v>
      </c>
      <c r="X18" s="47">
        <v>0</v>
      </c>
      <c r="Y18" s="47">
        <v>0</v>
      </c>
      <c r="Z18" s="47">
        <v>0</v>
      </c>
      <c r="AA18" s="28" t="e">
        <f t="shared" si="8"/>
        <v>#DIV/0!</v>
      </c>
      <c r="AB18" s="28" t="e">
        <f t="shared" si="9"/>
        <v>#DIV/0!</v>
      </c>
      <c r="AC18" s="47">
        <v>0</v>
      </c>
      <c r="AD18" s="28" t="e">
        <f t="shared" si="1"/>
        <v>#DIV/0!</v>
      </c>
      <c r="AE18" s="47">
        <v>0</v>
      </c>
      <c r="AF18" s="28" t="e">
        <f t="shared" si="11"/>
        <v>#DIV/0!</v>
      </c>
    </row>
    <row r="19" spans="1:32" s="57" customFormat="1" ht="39.950000000000003" customHeight="1" x14ac:dyDescent="0.25">
      <c r="B19" s="23" t="s">
        <v>121</v>
      </c>
      <c r="C19" s="106" t="s">
        <v>68</v>
      </c>
      <c r="D19" s="106"/>
      <c r="E19" s="106"/>
      <c r="F19" s="106"/>
      <c r="G19" s="47">
        <v>9</v>
      </c>
      <c r="H19" s="47">
        <v>10</v>
      </c>
      <c r="I19" s="47">
        <v>17</v>
      </c>
      <c r="J19" s="47">
        <v>12</v>
      </c>
      <c r="K19" s="71">
        <f t="shared" si="10"/>
        <v>70.588235294117652</v>
      </c>
      <c r="L19" s="47">
        <v>5</v>
      </c>
      <c r="M19" s="28">
        <f t="shared" si="2"/>
        <v>29.411764705882355</v>
      </c>
      <c r="N19" s="28">
        <f t="shared" si="3"/>
        <v>2</v>
      </c>
      <c r="O19" s="28">
        <f t="shared" si="0"/>
        <v>19</v>
      </c>
      <c r="P19" s="47">
        <v>13</v>
      </c>
      <c r="Q19" s="28">
        <f t="shared" si="4"/>
        <v>76.470588235294116</v>
      </c>
      <c r="R19" s="47">
        <v>4</v>
      </c>
      <c r="S19" s="28">
        <f t="shared" si="5"/>
        <v>23.52941176470588</v>
      </c>
      <c r="T19" s="47">
        <v>0</v>
      </c>
      <c r="U19" s="28">
        <f t="shared" si="6"/>
        <v>0</v>
      </c>
      <c r="V19" s="47">
        <v>0</v>
      </c>
      <c r="W19" s="28">
        <f t="shared" si="7"/>
        <v>0</v>
      </c>
      <c r="X19" s="47">
        <v>110</v>
      </c>
      <c r="Y19" s="47">
        <v>74</v>
      </c>
      <c r="Z19" s="47">
        <v>196</v>
      </c>
      <c r="AA19" s="28">
        <f t="shared" si="8"/>
        <v>170</v>
      </c>
      <c r="AB19" s="28">
        <f t="shared" si="9"/>
        <v>42.941176470588232</v>
      </c>
      <c r="AC19" s="47">
        <v>0</v>
      </c>
      <c r="AD19" s="28">
        <f t="shared" si="1"/>
        <v>0</v>
      </c>
      <c r="AE19" s="47">
        <v>58</v>
      </c>
      <c r="AF19" s="28">
        <f t="shared" si="11"/>
        <v>3.4117647058823528</v>
      </c>
    </row>
    <row r="20" spans="1:32" s="57" customFormat="1" ht="39.950000000000003" customHeight="1" x14ac:dyDescent="0.25">
      <c r="B20" s="14" t="s">
        <v>124</v>
      </c>
      <c r="C20" s="105" t="s">
        <v>69</v>
      </c>
      <c r="D20" s="105"/>
      <c r="E20" s="105"/>
      <c r="F20" s="105"/>
      <c r="G20" s="27">
        <f>G21+G22+G23</f>
        <v>57</v>
      </c>
      <c r="H20" s="27">
        <f>H21+H22+H23</f>
        <v>285</v>
      </c>
      <c r="I20" s="27">
        <f>I21+I22+I23</f>
        <v>298</v>
      </c>
      <c r="J20" s="27">
        <f>J21+J22+J23</f>
        <v>270</v>
      </c>
      <c r="K20" s="65">
        <f t="shared" ref="K20:K25" si="12">J20/I20*100</f>
        <v>90.604026845637591</v>
      </c>
      <c r="L20" s="27">
        <f>L21+L22+L23</f>
        <v>28</v>
      </c>
      <c r="M20" s="27">
        <f t="shared" si="2"/>
        <v>9.3959731543624159</v>
      </c>
      <c r="N20" s="27">
        <f t="shared" si="3"/>
        <v>44</v>
      </c>
      <c r="O20" s="27">
        <f t="shared" si="0"/>
        <v>342</v>
      </c>
      <c r="P20" s="27">
        <f>P21+P22+P23</f>
        <v>292</v>
      </c>
      <c r="Q20" s="27">
        <f t="shared" si="4"/>
        <v>97.986577181208062</v>
      </c>
      <c r="R20" s="27">
        <f>R21+R22+R23</f>
        <v>6</v>
      </c>
      <c r="S20" s="27">
        <f t="shared" si="5"/>
        <v>2.0134228187919461</v>
      </c>
      <c r="T20" s="27">
        <f>T21+T22+T23</f>
        <v>0</v>
      </c>
      <c r="U20" s="27">
        <f t="shared" si="6"/>
        <v>0</v>
      </c>
      <c r="V20" s="27">
        <f>V21+V22+V23</f>
        <v>0</v>
      </c>
      <c r="W20" s="27">
        <f t="shared" si="7"/>
        <v>0</v>
      </c>
      <c r="X20" s="49">
        <v>50</v>
      </c>
      <c r="Y20" s="49">
        <v>44</v>
      </c>
      <c r="Z20" s="49">
        <v>115</v>
      </c>
      <c r="AA20" s="27">
        <f t="shared" si="8"/>
        <v>104.56140350877192</v>
      </c>
      <c r="AB20" s="27">
        <f t="shared" si="9"/>
        <v>53.892617449664435</v>
      </c>
      <c r="AC20" s="27">
        <f>AC21+AC22+AC23</f>
        <v>1</v>
      </c>
      <c r="AD20" s="27">
        <f t="shared" si="1"/>
        <v>2.2727272727272729</v>
      </c>
      <c r="AE20" s="27">
        <f>AE21+AE22+AE23</f>
        <v>642</v>
      </c>
      <c r="AF20" s="27">
        <f>AE20/I20</f>
        <v>2.1543624161073827</v>
      </c>
    </row>
    <row r="21" spans="1:32" s="57" customFormat="1" ht="39.950000000000003" customHeight="1" x14ac:dyDescent="0.25">
      <c r="B21" s="23" t="s">
        <v>99</v>
      </c>
      <c r="C21" s="106" t="s">
        <v>70</v>
      </c>
      <c r="D21" s="106"/>
      <c r="E21" s="106"/>
      <c r="F21" s="106"/>
      <c r="G21" s="47">
        <v>46</v>
      </c>
      <c r="H21" s="47">
        <v>230</v>
      </c>
      <c r="I21" s="47">
        <v>239</v>
      </c>
      <c r="J21" s="47">
        <v>220</v>
      </c>
      <c r="K21" s="71">
        <f t="shared" si="12"/>
        <v>92.05020920502092</v>
      </c>
      <c r="L21" s="47">
        <v>19</v>
      </c>
      <c r="M21" s="28">
        <f t="shared" si="2"/>
        <v>7.9497907949790791</v>
      </c>
      <c r="N21" s="28">
        <f t="shared" si="3"/>
        <v>37</v>
      </c>
      <c r="O21" s="28">
        <f t="shared" si="0"/>
        <v>276</v>
      </c>
      <c r="P21" s="47">
        <v>233</v>
      </c>
      <c r="Q21" s="28">
        <f t="shared" si="4"/>
        <v>97.489539748953973</v>
      </c>
      <c r="R21" s="47">
        <v>6</v>
      </c>
      <c r="S21" s="28">
        <f t="shared" si="5"/>
        <v>2.510460251046025</v>
      </c>
      <c r="T21" s="47">
        <v>0</v>
      </c>
      <c r="U21" s="28">
        <f t="shared" si="6"/>
        <v>0</v>
      </c>
      <c r="V21" s="47">
        <v>0</v>
      </c>
      <c r="W21" s="28">
        <f t="shared" si="7"/>
        <v>0</v>
      </c>
      <c r="X21" s="47">
        <v>52</v>
      </c>
      <c r="Y21" s="47">
        <v>43</v>
      </c>
      <c r="Z21" s="47">
        <v>149</v>
      </c>
      <c r="AA21" s="28">
        <f t="shared" si="8"/>
        <v>103.91304347826087</v>
      </c>
      <c r="AB21" s="28">
        <f t="shared" si="9"/>
        <v>56.506276150627613</v>
      </c>
      <c r="AC21" s="47">
        <v>1</v>
      </c>
      <c r="AD21" s="28">
        <f t="shared" si="1"/>
        <v>2.7027027027027026</v>
      </c>
      <c r="AE21" s="47">
        <v>510</v>
      </c>
      <c r="AF21" s="28">
        <f t="shared" ref="AF21:AF25" si="13">AE21/I21</f>
        <v>2.1338912133891212</v>
      </c>
    </row>
    <row r="22" spans="1:32" s="57" customFormat="1" ht="39.950000000000003" customHeight="1" x14ac:dyDescent="0.25">
      <c r="B22" s="23" t="s">
        <v>100</v>
      </c>
      <c r="C22" s="106" t="s">
        <v>71</v>
      </c>
      <c r="D22" s="106"/>
      <c r="E22" s="106"/>
      <c r="F22" s="106"/>
      <c r="G22" s="47">
        <v>11</v>
      </c>
      <c r="H22" s="47">
        <v>54</v>
      </c>
      <c r="I22" s="47">
        <v>58</v>
      </c>
      <c r="J22" s="47">
        <v>49</v>
      </c>
      <c r="K22" s="71">
        <f t="shared" si="12"/>
        <v>84.482758620689651</v>
      </c>
      <c r="L22" s="47">
        <v>9</v>
      </c>
      <c r="M22" s="28">
        <f t="shared" si="2"/>
        <v>15.517241379310345</v>
      </c>
      <c r="N22" s="28">
        <f t="shared" si="3"/>
        <v>7</v>
      </c>
      <c r="O22" s="28">
        <f t="shared" si="0"/>
        <v>65</v>
      </c>
      <c r="P22" s="47">
        <v>58</v>
      </c>
      <c r="Q22" s="28">
        <f t="shared" si="4"/>
        <v>100</v>
      </c>
      <c r="R22" s="47">
        <v>0</v>
      </c>
      <c r="S22" s="28">
        <f t="shared" si="5"/>
        <v>0</v>
      </c>
      <c r="T22" s="47">
        <v>0</v>
      </c>
      <c r="U22" s="28">
        <f t="shared" si="6"/>
        <v>0</v>
      </c>
      <c r="V22" s="47">
        <v>0</v>
      </c>
      <c r="W22" s="28">
        <f t="shared" si="7"/>
        <v>0</v>
      </c>
      <c r="X22" s="47">
        <v>45</v>
      </c>
      <c r="Y22" s="47">
        <v>45</v>
      </c>
      <c r="Z22" s="47">
        <v>43</v>
      </c>
      <c r="AA22" s="28">
        <f t="shared" si="8"/>
        <v>107.40740740740742</v>
      </c>
      <c r="AB22" s="28">
        <f t="shared" si="9"/>
        <v>44.051724137931039</v>
      </c>
      <c r="AC22" s="47">
        <v>0</v>
      </c>
      <c r="AD22" s="28">
        <f t="shared" si="1"/>
        <v>0</v>
      </c>
      <c r="AE22" s="47">
        <v>131</v>
      </c>
      <c r="AF22" s="28">
        <f t="shared" si="13"/>
        <v>2.2586206896551726</v>
      </c>
    </row>
    <row r="23" spans="1:32" s="57" customFormat="1" ht="39.950000000000003" customHeight="1" x14ac:dyDescent="0.25">
      <c r="B23" s="23" t="s">
        <v>101</v>
      </c>
      <c r="C23" s="106" t="s">
        <v>72</v>
      </c>
      <c r="D23" s="106"/>
      <c r="E23" s="106"/>
      <c r="F23" s="106"/>
      <c r="G23" s="47">
        <v>0</v>
      </c>
      <c r="H23" s="47">
        <v>1</v>
      </c>
      <c r="I23" s="47">
        <v>1</v>
      </c>
      <c r="J23" s="47">
        <v>1</v>
      </c>
      <c r="K23" s="71">
        <f t="shared" si="12"/>
        <v>100</v>
      </c>
      <c r="L23" s="47">
        <v>0</v>
      </c>
      <c r="M23" s="28">
        <f t="shared" si="2"/>
        <v>0</v>
      </c>
      <c r="N23" s="28">
        <f t="shared" si="3"/>
        <v>0</v>
      </c>
      <c r="O23" s="28">
        <f t="shared" si="0"/>
        <v>1</v>
      </c>
      <c r="P23" s="47">
        <v>1</v>
      </c>
      <c r="Q23" s="28">
        <f t="shared" si="4"/>
        <v>100</v>
      </c>
      <c r="R23" s="47">
        <v>0</v>
      </c>
      <c r="S23" s="28">
        <f t="shared" si="5"/>
        <v>0</v>
      </c>
      <c r="T23" s="47">
        <v>0</v>
      </c>
      <c r="U23" s="28">
        <f t="shared" si="6"/>
        <v>0</v>
      </c>
      <c r="V23" s="47">
        <v>0</v>
      </c>
      <c r="W23" s="28">
        <f t="shared" si="7"/>
        <v>0</v>
      </c>
      <c r="X23" s="47">
        <v>18</v>
      </c>
      <c r="Y23" s="47">
        <v>18</v>
      </c>
      <c r="Z23" s="47">
        <v>0</v>
      </c>
      <c r="AA23" s="28">
        <f t="shared" si="8"/>
        <v>100</v>
      </c>
      <c r="AB23" s="28">
        <f t="shared" si="9"/>
        <v>0</v>
      </c>
      <c r="AC23" s="47">
        <v>0</v>
      </c>
      <c r="AD23" s="28" t="e">
        <f t="shared" si="1"/>
        <v>#DIV/0!</v>
      </c>
      <c r="AE23" s="47">
        <v>1</v>
      </c>
      <c r="AF23" s="28">
        <f t="shared" si="13"/>
        <v>1</v>
      </c>
    </row>
    <row r="24" spans="1:32" s="58" customFormat="1" ht="39.950000000000003" customHeight="1" x14ac:dyDescent="0.25">
      <c r="A24" s="60"/>
      <c r="B24" s="11" t="s">
        <v>83</v>
      </c>
      <c r="C24" s="120" t="s">
        <v>84</v>
      </c>
      <c r="D24" s="121"/>
      <c r="E24" s="121"/>
      <c r="F24" s="122"/>
      <c r="G24" s="48">
        <v>0</v>
      </c>
      <c r="H24" s="48">
        <v>0</v>
      </c>
      <c r="I24" s="48">
        <v>0</v>
      </c>
      <c r="J24" s="48">
        <v>0</v>
      </c>
      <c r="K24" s="70" t="e">
        <f t="shared" si="12"/>
        <v>#DIV/0!</v>
      </c>
      <c r="L24" s="48">
        <v>0</v>
      </c>
      <c r="M24" s="29" t="e">
        <f t="shared" si="2"/>
        <v>#DIV/0!</v>
      </c>
      <c r="N24" s="29">
        <f t="shared" si="3"/>
        <v>0</v>
      </c>
      <c r="O24" s="29">
        <f t="shared" si="0"/>
        <v>0</v>
      </c>
      <c r="P24" s="48">
        <v>0</v>
      </c>
      <c r="Q24" s="29" t="e">
        <f t="shared" si="4"/>
        <v>#DIV/0!</v>
      </c>
      <c r="R24" s="48">
        <v>0</v>
      </c>
      <c r="S24" s="29" t="e">
        <f t="shared" si="5"/>
        <v>#DIV/0!</v>
      </c>
      <c r="T24" s="48">
        <v>0</v>
      </c>
      <c r="U24" s="29" t="e">
        <f t="shared" si="6"/>
        <v>#DIV/0!</v>
      </c>
      <c r="V24" s="48">
        <v>0</v>
      </c>
      <c r="W24" s="29" t="e">
        <f t="shared" si="7"/>
        <v>#DIV/0!</v>
      </c>
      <c r="X24" s="48">
        <v>0</v>
      </c>
      <c r="Y24" s="48">
        <v>0</v>
      </c>
      <c r="Z24" s="48">
        <v>0</v>
      </c>
      <c r="AA24" s="29" t="e">
        <f t="shared" si="8"/>
        <v>#DIV/0!</v>
      </c>
      <c r="AB24" s="29" t="e">
        <f t="shared" si="9"/>
        <v>#DIV/0!</v>
      </c>
      <c r="AC24" s="48">
        <v>0</v>
      </c>
      <c r="AD24" s="29" t="e">
        <f t="shared" si="1"/>
        <v>#DIV/0!</v>
      </c>
      <c r="AE24" s="48">
        <v>0</v>
      </c>
      <c r="AF24" s="29" t="e">
        <f t="shared" si="13"/>
        <v>#DIV/0!</v>
      </c>
    </row>
    <row r="25" spans="1:32" s="57" customFormat="1" ht="39.950000000000003" customHeight="1" x14ac:dyDescent="0.25">
      <c r="B25" s="15" t="s">
        <v>78</v>
      </c>
      <c r="C25" s="119" t="s">
        <v>125</v>
      </c>
      <c r="D25" s="119"/>
      <c r="E25" s="119"/>
      <c r="F25" s="119"/>
      <c r="G25" s="30">
        <f>G14+G20</f>
        <v>236</v>
      </c>
      <c r="H25" s="30">
        <f>H14+H20</f>
        <v>848</v>
      </c>
      <c r="I25" s="30">
        <f>I14+I20</f>
        <v>856</v>
      </c>
      <c r="J25" s="30">
        <f>J14+J20</f>
        <v>695</v>
      </c>
      <c r="K25" s="68">
        <f t="shared" si="12"/>
        <v>81.191588785046733</v>
      </c>
      <c r="L25" s="30">
        <f>L14+L20</f>
        <v>161</v>
      </c>
      <c r="M25" s="30">
        <f t="shared" si="2"/>
        <v>18.808411214953271</v>
      </c>
      <c r="N25" s="30">
        <f t="shared" si="3"/>
        <v>228</v>
      </c>
      <c r="O25" s="30">
        <f t="shared" si="0"/>
        <v>1084</v>
      </c>
      <c r="P25" s="30">
        <f>P14+P20</f>
        <v>775</v>
      </c>
      <c r="Q25" s="30">
        <f t="shared" si="4"/>
        <v>90.537383177570092</v>
      </c>
      <c r="R25" s="30">
        <f>R14+R20</f>
        <v>70</v>
      </c>
      <c r="S25" s="30">
        <f t="shared" si="5"/>
        <v>8.1775700934579429</v>
      </c>
      <c r="T25" s="30">
        <f>T14+T20</f>
        <v>4</v>
      </c>
      <c r="U25" s="30">
        <f t="shared" si="6"/>
        <v>0.46728971962616817</v>
      </c>
      <c r="V25" s="30">
        <f>V14+V20</f>
        <v>7</v>
      </c>
      <c r="W25" s="30">
        <f t="shared" si="7"/>
        <v>0.81775700934579432</v>
      </c>
      <c r="X25" s="53">
        <v>79</v>
      </c>
      <c r="Y25" s="53">
        <v>71</v>
      </c>
      <c r="Z25" s="53">
        <v>110</v>
      </c>
      <c r="AA25" s="30">
        <f t="shared" si="8"/>
        <v>100.9433962264151</v>
      </c>
      <c r="AB25" s="30">
        <f t="shared" si="9"/>
        <v>97.219626168224295</v>
      </c>
      <c r="AC25" s="30">
        <f>AC14+AC20</f>
        <v>23</v>
      </c>
      <c r="AD25" s="30">
        <f>AC25/N25*100</f>
        <v>10.087719298245613</v>
      </c>
      <c r="AE25" s="30">
        <f>AE14+AE20</f>
        <v>2535</v>
      </c>
      <c r="AF25" s="30">
        <f t="shared" si="13"/>
        <v>2.9614485981308412</v>
      </c>
    </row>
    <row r="26" spans="1:32" ht="33" customHeight="1" x14ac:dyDescent="0.25">
      <c r="AB26" s="111"/>
      <c r="AC26" s="111"/>
      <c r="AD26" s="111"/>
      <c r="AE26" s="111"/>
    </row>
    <row r="27" spans="1:32" ht="33" customHeight="1" x14ac:dyDescent="0.25">
      <c r="AB27" s="113" t="s">
        <v>137</v>
      </c>
      <c r="AC27" s="113"/>
      <c r="AD27" s="113"/>
      <c r="AE27" s="113"/>
    </row>
    <row r="28" spans="1:32" ht="25.5" customHeight="1" x14ac:dyDescent="0.25">
      <c r="B28" t="s">
        <v>116</v>
      </c>
      <c r="AB28" s="112" t="s">
        <v>138</v>
      </c>
      <c r="AC28" s="112"/>
      <c r="AD28" s="112"/>
      <c r="AE28" s="112"/>
    </row>
  </sheetData>
  <mergeCells count="46">
    <mergeCell ref="AB26:AE26"/>
    <mergeCell ref="AB28:AE28"/>
    <mergeCell ref="AB27:AE27"/>
    <mergeCell ref="C6:F13"/>
    <mergeCell ref="C16:F16"/>
    <mergeCell ref="C17:F17"/>
    <mergeCell ref="C25:F25"/>
    <mergeCell ref="C18:F18"/>
    <mergeCell ref="C20:F20"/>
    <mergeCell ref="C21:F21"/>
    <mergeCell ref="C22:F22"/>
    <mergeCell ref="C23:F23"/>
    <mergeCell ref="C19:F19"/>
    <mergeCell ref="C24:F24"/>
    <mergeCell ref="AF7:AF12"/>
    <mergeCell ref="C14:F14"/>
    <mergeCell ref="C15:F15"/>
    <mergeCell ref="AA7:AA12"/>
    <mergeCell ref="AB7:AB12"/>
    <mergeCell ref="AC7:AC12"/>
    <mergeCell ref="AD7:AD12"/>
    <mergeCell ref="AE7:AE12"/>
    <mergeCell ref="R7:S11"/>
    <mergeCell ref="X7:Z8"/>
    <mergeCell ref="X9:X12"/>
    <mergeCell ref="Y9:Y12"/>
    <mergeCell ref="Z9:Z12"/>
    <mergeCell ref="I7:M8"/>
    <mergeCell ref="L9:M11"/>
    <mergeCell ref="I9:I12"/>
    <mergeCell ref="B6:B13"/>
    <mergeCell ref="J9:K11"/>
    <mergeCell ref="B2:O2"/>
    <mergeCell ref="P2:AE2"/>
    <mergeCell ref="B4:AF5"/>
    <mergeCell ref="G6:O6"/>
    <mergeCell ref="P6:Z6"/>
    <mergeCell ref="AA6:AD6"/>
    <mergeCell ref="AE6:AF6"/>
    <mergeCell ref="G7:G12"/>
    <mergeCell ref="H7:H12"/>
    <mergeCell ref="N7:N12"/>
    <mergeCell ref="O7:O12"/>
    <mergeCell ref="T7:U11"/>
    <mergeCell ref="V7:W11"/>
    <mergeCell ref="P7:Q11"/>
  </mergeCells>
  <pageMargins left="0.7" right="0.7" top="0.75" bottom="0.75" header="0.3" footer="0.3"/>
  <pageSetup paperSize="8" scale="45" orientation="landscape" r:id="rId1"/>
  <ignoredErrors>
    <ignoredError sqref="W25 AA25:AB25 K21 Q21:Q23 AA21:AB23 W21:W23 AF25 AD21:AD23 S21:S23 U21:U23 Q15:Q17 U15:U19 AA15:AB19 S15:S19 W15:W19 AD15:AD19 AF14:AF19 K15:K19 M14:M23 AF21:AF23 Q19 AA14" evalError="1" calculatedColumn="1"/>
    <ignoredError sqref="M25 K25 Q25 S25 U25 AD25 K14 W14 S14 U14 Q14 AD14 K20 AF20 AD20 W20 S20 AA20:AB20 U20 Q20" evalError="1" formula="1" calculatedColumn="1"/>
    <ignoredError sqref="R14 V14 T14 R20 V20 AC20 T20 AE20" formula="1"/>
    <ignoredError sqref="K22:K24 M24 Q24 S24 U24 W24 AA24:AB24 AD24 AF2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AG35"/>
  <sheetViews>
    <sheetView tabSelected="1" zoomScale="90" zoomScaleNormal="90" workbookViewId="0">
      <selection activeCell="Q22" sqref="Q22"/>
    </sheetView>
  </sheetViews>
  <sheetFormatPr defaultRowHeight="15" x14ac:dyDescent="0.25"/>
  <cols>
    <col min="2" max="2" width="3.7109375" customWidth="1"/>
    <col min="3" max="10" width="10.28515625" customWidth="1"/>
    <col min="11" max="11" width="5.7109375" customWidth="1"/>
    <col min="12" max="12" width="10.28515625" customWidth="1"/>
    <col min="13" max="13" width="5.5703125" customWidth="1"/>
    <col min="14" max="16" width="10.28515625" customWidth="1"/>
    <col min="17" max="17" width="5.7109375" customWidth="1"/>
    <col min="18" max="18" width="10.28515625" customWidth="1"/>
    <col min="19" max="19" width="5.7109375" customWidth="1"/>
    <col min="20" max="20" width="10.28515625" customWidth="1"/>
    <col min="21" max="21" width="5.7109375" customWidth="1"/>
    <col min="22" max="22" width="10.28515625" customWidth="1"/>
    <col min="23" max="23" width="5.7109375" customWidth="1"/>
    <col min="24" max="25" width="10.42578125" customWidth="1"/>
    <col min="26" max="32" width="10.28515625" customWidth="1"/>
  </cols>
  <sheetData>
    <row r="2" spans="2:33" ht="15" customHeight="1" x14ac:dyDescent="0.25">
      <c r="B2" s="87" t="s">
        <v>143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2"/>
    </row>
    <row r="3" spans="2:33" ht="15" customHeight="1" x14ac:dyDescent="0.25">
      <c r="B3" s="3"/>
      <c r="C3" s="1"/>
      <c r="D3" s="1"/>
      <c r="E3" s="1"/>
      <c r="F3" s="1"/>
      <c r="G3" s="1"/>
      <c r="H3" s="1"/>
      <c r="I3" s="1"/>
      <c r="J3" s="5"/>
      <c r="K3" s="8"/>
      <c r="L3" s="5"/>
      <c r="M3" s="8"/>
      <c r="N3" s="1"/>
      <c r="O3" s="1"/>
      <c r="P3" s="4"/>
      <c r="Q3" s="4"/>
      <c r="R3" s="4"/>
      <c r="S3" s="4"/>
      <c r="T3" s="4"/>
      <c r="U3" s="4"/>
      <c r="V3" s="4"/>
      <c r="W3" s="4"/>
      <c r="X3" s="7"/>
      <c r="Y3" s="7"/>
      <c r="Z3" s="4"/>
      <c r="AA3" s="1"/>
      <c r="AB3" s="4"/>
      <c r="AC3" s="4"/>
      <c r="AD3" s="6"/>
      <c r="AE3" s="6"/>
      <c r="AF3" s="6"/>
      <c r="AG3" s="2"/>
    </row>
    <row r="4" spans="2:33" ht="15" customHeight="1" x14ac:dyDescent="0.25">
      <c r="B4" s="107" t="s">
        <v>13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</row>
    <row r="5" spans="2:33" ht="15" customHeight="1" x14ac:dyDescent="0.2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</row>
    <row r="6" spans="2:33" ht="15" customHeight="1" x14ac:dyDescent="0.25">
      <c r="B6" s="78"/>
      <c r="C6" s="81" t="s">
        <v>12</v>
      </c>
      <c r="D6" s="96"/>
      <c r="E6" s="96"/>
      <c r="F6" s="100"/>
      <c r="G6" s="81" t="s">
        <v>48</v>
      </c>
      <c r="H6" s="96"/>
      <c r="I6" s="96"/>
      <c r="J6" s="96"/>
      <c r="K6" s="96"/>
      <c r="L6" s="96"/>
      <c r="M6" s="96"/>
      <c r="N6" s="96"/>
      <c r="O6" s="96"/>
      <c r="P6" s="97" t="s">
        <v>113</v>
      </c>
      <c r="Q6" s="97"/>
      <c r="R6" s="97"/>
      <c r="S6" s="98"/>
      <c r="T6" s="98"/>
      <c r="U6" s="98"/>
      <c r="V6" s="98"/>
      <c r="W6" s="98"/>
      <c r="X6" s="98"/>
      <c r="Y6" s="98"/>
      <c r="Z6" s="98"/>
      <c r="AA6" s="130" t="s">
        <v>114</v>
      </c>
      <c r="AB6" s="131"/>
      <c r="AC6" s="131"/>
      <c r="AD6" s="132"/>
      <c r="AE6" s="130" t="s">
        <v>139</v>
      </c>
      <c r="AF6" s="131"/>
    </row>
    <row r="7" spans="2:33" ht="15" customHeight="1" x14ac:dyDescent="0.25">
      <c r="B7" s="133"/>
      <c r="C7" s="101"/>
      <c r="D7" s="135"/>
      <c r="E7" s="135"/>
      <c r="F7" s="102"/>
      <c r="G7" s="97" t="s">
        <v>49</v>
      </c>
      <c r="H7" s="97" t="s">
        <v>9</v>
      </c>
      <c r="I7" s="81" t="s">
        <v>7</v>
      </c>
      <c r="J7" s="108"/>
      <c r="K7" s="108"/>
      <c r="L7" s="108"/>
      <c r="M7" s="109"/>
      <c r="N7" s="97" t="s">
        <v>55</v>
      </c>
      <c r="O7" s="97" t="s">
        <v>16</v>
      </c>
      <c r="P7" s="99" t="s">
        <v>2</v>
      </c>
      <c r="Q7" s="100"/>
      <c r="R7" s="99" t="s">
        <v>17</v>
      </c>
      <c r="S7" s="100"/>
      <c r="T7" s="99" t="s">
        <v>18</v>
      </c>
      <c r="U7" s="100"/>
      <c r="V7" s="99" t="s">
        <v>21</v>
      </c>
      <c r="W7" s="100"/>
      <c r="X7" s="81" t="s">
        <v>5</v>
      </c>
      <c r="Y7" s="91"/>
      <c r="Z7" s="92"/>
      <c r="AA7" s="78" t="s">
        <v>56</v>
      </c>
      <c r="AB7" s="78" t="s">
        <v>1</v>
      </c>
      <c r="AC7" s="78" t="s">
        <v>27</v>
      </c>
      <c r="AD7" s="78" t="s">
        <v>43</v>
      </c>
      <c r="AE7" s="78" t="s">
        <v>85</v>
      </c>
      <c r="AF7" s="78" t="s">
        <v>86</v>
      </c>
    </row>
    <row r="8" spans="2:33" x14ac:dyDescent="0.25">
      <c r="B8" s="133"/>
      <c r="C8" s="101"/>
      <c r="D8" s="135"/>
      <c r="E8" s="135"/>
      <c r="F8" s="102"/>
      <c r="G8" s="97"/>
      <c r="H8" s="97"/>
      <c r="I8" s="85"/>
      <c r="J8" s="110"/>
      <c r="K8" s="110"/>
      <c r="L8" s="110"/>
      <c r="M8" s="104"/>
      <c r="N8" s="97"/>
      <c r="O8" s="97"/>
      <c r="P8" s="101"/>
      <c r="Q8" s="102"/>
      <c r="R8" s="101"/>
      <c r="S8" s="102"/>
      <c r="T8" s="101"/>
      <c r="U8" s="102"/>
      <c r="V8" s="101"/>
      <c r="W8" s="102"/>
      <c r="X8" s="124"/>
      <c r="Y8" s="125"/>
      <c r="Z8" s="126"/>
      <c r="AA8" s="79"/>
      <c r="AB8" s="79"/>
      <c r="AC8" s="79"/>
      <c r="AD8" s="79"/>
      <c r="AE8" s="79"/>
      <c r="AF8" s="79"/>
    </row>
    <row r="9" spans="2:33" ht="15" customHeight="1" x14ac:dyDescent="0.25">
      <c r="B9" s="133"/>
      <c r="C9" s="101"/>
      <c r="D9" s="135"/>
      <c r="E9" s="135"/>
      <c r="F9" s="102"/>
      <c r="G9" s="97"/>
      <c r="H9" s="97"/>
      <c r="I9" s="97" t="s">
        <v>50</v>
      </c>
      <c r="J9" s="81" t="s">
        <v>51</v>
      </c>
      <c r="K9" s="82"/>
      <c r="L9" s="81" t="s">
        <v>54</v>
      </c>
      <c r="M9" s="82"/>
      <c r="N9" s="97"/>
      <c r="O9" s="97"/>
      <c r="P9" s="101"/>
      <c r="Q9" s="102"/>
      <c r="R9" s="101"/>
      <c r="S9" s="102"/>
      <c r="T9" s="101"/>
      <c r="U9" s="102"/>
      <c r="V9" s="101"/>
      <c r="W9" s="102"/>
      <c r="X9" s="97" t="s">
        <v>112</v>
      </c>
      <c r="Y9" s="97" t="s">
        <v>32</v>
      </c>
      <c r="Z9" s="97" t="s">
        <v>34</v>
      </c>
      <c r="AA9" s="79"/>
      <c r="AB9" s="79"/>
      <c r="AC9" s="79"/>
      <c r="AD9" s="79"/>
      <c r="AE9" s="79"/>
      <c r="AF9" s="79"/>
    </row>
    <row r="10" spans="2:33" x14ac:dyDescent="0.25">
      <c r="B10" s="133"/>
      <c r="C10" s="101"/>
      <c r="D10" s="135"/>
      <c r="E10" s="135"/>
      <c r="F10" s="102"/>
      <c r="G10" s="97"/>
      <c r="H10" s="97"/>
      <c r="I10" s="97"/>
      <c r="J10" s="83"/>
      <c r="K10" s="84"/>
      <c r="L10" s="83"/>
      <c r="M10" s="84"/>
      <c r="N10" s="97"/>
      <c r="O10" s="97"/>
      <c r="P10" s="101"/>
      <c r="Q10" s="102"/>
      <c r="R10" s="101"/>
      <c r="S10" s="102"/>
      <c r="T10" s="101"/>
      <c r="U10" s="102"/>
      <c r="V10" s="101"/>
      <c r="W10" s="102"/>
      <c r="X10" s="97"/>
      <c r="Y10" s="97"/>
      <c r="Z10" s="97"/>
      <c r="AA10" s="79"/>
      <c r="AB10" s="79"/>
      <c r="AC10" s="79"/>
      <c r="AD10" s="79"/>
      <c r="AE10" s="79"/>
      <c r="AF10" s="79"/>
    </row>
    <row r="11" spans="2:33" x14ac:dyDescent="0.25">
      <c r="B11" s="133"/>
      <c r="C11" s="101"/>
      <c r="D11" s="135"/>
      <c r="E11" s="135"/>
      <c r="F11" s="102"/>
      <c r="G11" s="97"/>
      <c r="H11" s="97"/>
      <c r="I11" s="97"/>
      <c r="J11" s="85"/>
      <c r="K11" s="86"/>
      <c r="L11" s="85"/>
      <c r="M11" s="86"/>
      <c r="N11" s="97"/>
      <c r="O11" s="97"/>
      <c r="P11" s="103"/>
      <c r="Q11" s="104"/>
      <c r="R11" s="103"/>
      <c r="S11" s="104"/>
      <c r="T11" s="103"/>
      <c r="U11" s="104"/>
      <c r="V11" s="103"/>
      <c r="W11" s="104"/>
      <c r="X11" s="97"/>
      <c r="Y11" s="97"/>
      <c r="Z11" s="97"/>
      <c r="AA11" s="79"/>
      <c r="AB11" s="79"/>
      <c r="AC11" s="79"/>
      <c r="AD11" s="79"/>
      <c r="AE11" s="79"/>
      <c r="AF11" s="79"/>
    </row>
    <row r="12" spans="2:33" x14ac:dyDescent="0.25">
      <c r="B12" s="133"/>
      <c r="C12" s="101"/>
      <c r="D12" s="135"/>
      <c r="E12" s="135"/>
      <c r="F12" s="102"/>
      <c r="G12" s="97"/>
      <c r="H12" s="97"/>
      <c r="I12" s="97"/>
      <c r="J12" s="22" t="s">
        <v>52</v>
      </c>
      <c r="K12" s="9" t="s">
        <v>53</v>
      </c>
      <c r="L12" s="22" t="s">
        <v>52</v>
      </c>
      <c r="M12" s="9" t="s">
        <v>53</v>
      </c>
      <c r="N12" s="97"/>
      <c r="O12" s="97"/>
      <c r="P12" s="22" t="s">
        <v>52</v>
      </c>
      <c r="Q12" s="21" t="s">
        <v>53</v>
      </c>
      <c r="R12" s="22" t="s">
        <v>52</v>
      </c>
      <c r="S12" s="9" t="s">
        <v>53</v>
      </c>
      <c r="T12" s="22" t="s">
        <v>52</v>
      </c>
      <c r="U12" s="9" t="s">
        <v>53</v>
      </c>
      <c r="V12" s="22" t="s">
        <v>37</v>
      </c>
      <c r="W12" s="9" t="s">
        <v>6</v>
      </c>
      <c r="X12" s="97"/>
      <c r="Y12" s="97"/>
      <c r="Z12" s="97"/>
      <c r="AA12" s="123"/>
      <c r="AB12" s="123"/>
      <c r="AC12" s="123"/>
      <c r="AD12" s="123"/>
      <c r="AE12" s="123"/>
      <c r="AF12" s="123"/>
    </row>
    <row r="13" spans="2:33" x14ac:dyDescent="0.25">
      <c r="B13" s="134"/>
      <c r="C13" s="103"/>
      <c r="D13" s="136"/>
      <c r="E13" s="136"/>
      <c r="F13" s="104"/>
      <c r="G13" s="21">
        <v>1</v>
      </c>
      <c r="H13" s="21">
        <v>2</v>
      </c>
      <c r="I13" s="21">
        <v>3</v>
      </c>
      <c r="J13" s="21">
        <v>4</v>
      </c>
      <c r="K13" s="9">
        <v>5</v>
      </c>
      <c r="L13" s="21">
        <v>6</v>
      </c>
      <c r="M13" s="9">
        <v>7</v>
      </c>
      <c r="N13" s="21">
        <v>8</v>
      </c>
      <c r="O13" s="21">
        <v>9</v>
      </c>
      <c r="P13" s="21">
        <v>10</v>
      </c>
      <c r="Q13" s="21">
        <v>11</v>
      </c>
      <c r="R13" s="21">
        <v>12</v>
      </c>
      <c r="S13" s="9">
        <v>13</v>
      </c>
      <c r="T13" s="21">
        <v>14</v>
      </c>
      <c r="U13" s="9">
        <v>15</v>
      </c>
      <c r="V13" s="21">
        <v>16</v>
      </c>
      <c r="W13" s="9">
        <v>17</v>
      </c>
      <c r="X13" s="21">
        <v>18</v>
      </c>
      <c r="Y13" s="21">
        <v>19</v>
      </c>
      <c r="Z13" s="21">
        <v>20</v>
      </c>
      <c r="AA13" s="20">
        <v>21</v>
      </c>
      <c r="AB13" s="20">
        <v>22</v>
      </c>
      <c r="AC13" s="20">
        <v>23</v>
      </c>
      <c r="AD13" s="20">
        <v>24</v>
      </c>
      <c r="AE13" s="20">
        <v>25</v>
      </c>
      <c r="AF13" s="20">
        <v>26</v>
      </c>
    </row>
    <row r="14" spans="2:33" s="57" customFormat="1" ht="21.95" customHeight="1" x14ac:dyDescent="0.25">
      <c r="B14" s="14" t="s">
        <v>111</v>
      </c>
      <c r="C14" s="105" t="s">
        <v>126</v>
      </c>
      <c r="D14" s="105"/>
      <c r="E14" s="105"/>
      <c r="F14" s="105"/>
      <c r="G14" s="49">
        <v>24</v>
      </c>
      <c r="H14" s="49">
        <v>131</v>
      </c>
      <c r="I14" s="49">
        <v>139</v>
      </c>
      <c r="J14" s="49">
        <v>136</v>
      </c>
      <c r="K14" s="27">
        <f>J14/I14*100</f>
        <v>97.841726618705039</v>
      </c>
      <c r="L14" s="49">
        <v>3</v>
      </c>
      <c r="M14" s="27">
        <f>L14/I14*100</f>
        <v>2.1582733812949639</v>
      </c>
      <c r="N14" s="27">
        <f>O14-I14</f>
        <v>16</v>
      </c>
      <c r="O14" s="27">
        <f>G14+H14</f>
        <v>155</v>
      </c>
      <c r="P14" s="49">
        <v>134</v>
      </c>
      <c r="Q14" s="27">
        <f>P14/I14*100</f>
        <v>96.402877697841731</v>
      </c>
      <c r="R14" s="49">
        <v>5</v>
      </c>
      <c r="S14" s="27">
        <f>R14/I14*100</f>
        <v>3.5971223021582732</v>
      </c>
      <c r="T14" s="49">
        <v>0</v>
      </c>
      <c r="U14" s="27">
        <f>T14/I14*100</f>
        <v>0</v>
      </c>
      <c r="V14" s="49">
        <v>0</v>
      </c>
      <c r="W14" s="27">
        <f>V14/I14*100</f>
        <v>0</v>
      </c>
      <c r="X14" s="49">
        <v>47</v>
      </c>
      <c r="Y14" s="49">
        <v>46</v>
      </c>
      <c r="Z14" s="49">
        <v>99</v>
      </c>
      <c r="AA14" s="27">
        <f t="shared" ref="AA14:AA25" si="0">I14/H14*100</f>
        <v>106.10687022900764</v>
      </c>
      <c r="AB14" s="27">
        <f t="shared" ref="AB14:AB26" si="1">N14/I14*365</f>
        <v>42.014388489208635</v>
      </c>
      <c r="AC14" s="49">
        <v>0</v>
      </c>
      <c r="AD14" s="32">
        <f t="shared" ref="AD14:AD26" si="2">AC14/N14*100</f>
        <v>0</v>
      </c>
      <c r="AE14" s="54">
        <v>587</v>
      </c>
      <c r="AF14" s="32">
        <f>AE14/I14</f>
        <v>4.2230215827338133</v>
      </c>
    </row>
    <row r="15" spans="2:33" s="58" customFormat="1" ht="21.95" customHeight="1" x14ac:dyDescent="0.25">
      <c r="B15" s="11" t="s">
        <v>118</v>
      </c>
      <c r="C15" s="118" t="s">
        <v>87</v>
      </c>
      <c r="D15" s="118"/>
      <c r="E15" s="118"/>
      <c r="F15" s="118"/>
      <c r="G15" s="48">
        <v>3</v>
      </c>
      <c r="H15" s="48">
        <v>1</v>
      </c>
      <c r="I15" s="48">
        <v>3</v>
      </c>
      <c r="J15" s="48">
        <v>3</v>
      </c>
      <c r="K15" s="29">
        <f t="shared" ref="K15:K25" si="3">J15/I15*100</f>
        <v>100</v>
      </c>
      <c r="L15" s="48">
        <v>0</v>
      </c>
      <c r="M15" s="29">
        <f t="shared" ref="M15:M25" si="4">L15/I15*100</f>
        <v>0</v>
      </c>
      <c r="N15" s="29">
        <f t="shared" ref="N15:N24" si="5">O15-I15</f>
        <v>1</v>
      </c>
      <c r="O15" s="29">
        <f t="shared" ref="O15:O26" si="6">G15+H15</f>
        <v>4</v>
      </c>
      <c r="P15" s="48">
        <v>2</v>
      </c>
      <c r="Q15" s="29">
        <f t="shared" ref="Q15:Q25" si="7">P15/I15*100</f>
        <v>66.666666666666657</v>
      </c>
      <c r="R15" s="48">
        <v>1</v>
      </c>
      <c r="S15" s="29">
        <f t="shared" ref="S15:S25" si="8">R15/I15*100</f>
        <v>33.333333333333329</v>
      </c>
      <c r="T15" s="48">
        <v>0</v>
      </c>
      <c r="U15" s="29">
        <f t="shared" ref="U15:U25" si="9">T15/I15*100</f>
        <v>0</v>
      </c>
      <c r="V15" s="48">
        <v>0</v>
      </c>
      <c r="W15" s="29">
        <f t="shared" ref="W15:W25" si="10">V15/I15*100</f>
        <v>0</v>
      </c>
      <c r="X15" s="48">
        <v>123</v>
      </c>
      <c r="Y15" s="48">
        <v>123</v>
      </c>
      <c r="Z15" s="48">
        <v>0</v>
      </c>
      <c r="AA15" s="29">
        <f t="shared" si="0"/>
        <v>300</v>
      </c>
      <c r="AB15" s="29">
        <f t="shared" si="1"/>
        <v>121.66666666666666</v>
      </c>
      <c r="AC15" s="48">
        <v>0</v>
      </c>
      <c r="AD15" s="33">
        <f t="shared" si="2"/>
        <v>0</v>
      </c>
      <c r="AE15" s="55">
        <v>38</v>
      </c>
      <c r="AF15" s="33">
        <f t="shared" ref="AF15:AF26" si="11">AE15/I15</f>
        <v>12.666666666666666</v>
      </c>
    </row>
    <row r="16" spans="2:33" s="58" customFormat="1" ht="21.95" customHeight="1" x14ac:dyDescent="0.25">
      <c r="B16" s="11" t="s">
        <v>119</v>
      </c>
      <c r="C16" s="118" t="s">
        <v>88</v>
      </c>
      <c r="D16" s="118"/>
      <c r="E16" s="118"/>
      <c r="F16" s="118"/>
      <c r="G16" s="48">
        <v>1</v>
      </c>
      <c r="H16" s="48">
        <v>0</v>
      </c>
      <c r="I16" s="48">
        <v>1</v>
      </c>
      <c r="J16" s="48">
        <v>1</v>
      </c>
      <c r="K16" s="29">
        <f t="shared" si="3"/>
        <v>100</v>
      </c>
      <c r="L16" s="48">
        <v>0</v>
      </c>
      <c r="M16" s="29">
        <f t="shared" si="4"/>
        <v>0</v>
      </c>
      <c r="N16" s="29">
        <f t="shared" si="5"/>
        <v>0</v>
      </c>
      <c r="O16" s="29">
        <f t="shared" si="6"/>
        <v>1</v>
      </c>
      <c r="P16" s="48">
        <v>0</v>
      </c>
      <c r="Q16" s="29">
        <f t="shared" si="7"/>
        <v>0</v>
      </c>
      <c r="R16" s="48">
        <v>1</v>
      </c>
      <c r="S16" s="29">
        <f t="shared" si="8"/>
        <v>100</v>
      </c>
      <c r="T16" s="48">
        <v>0</v>
      </c>
      <c r="U16" s="29">
        <f t="shared" si="9"/>
        <v>0</v>
      </c>
      <c r="V16" s="48">
        <v>0</v>
      </c>
      <c r="W16" s="29">
        <f t="shared" si="10"/>
        <v>0</v>
      </c>
      <c r="X16" s="48">
        <v>160</v>
      </c>
      <c r="Y16" s="48">
        <v>160</v>
      </c>
      <c r="Z16" s="48">
        <v>0</v>
      </c>
      <c r="AA16" s="29" t="e">
        <f t="shared" si="0"/>
        <v>#DIV/0!</v>
      </c>
      <c r="AB16" s="29">
        <f t="shared" si="1"/>
        <v>0</v>
      </c>
      <c r="AC16" s="48">
        <v>0</v>
      </c>
      <c r="AD16" s="33" t="e">
        <f t="shared" si="2"/>
        <v>#DIV/0!</v>
      </c>
      <c r="AE16" s="55">
        <v>4</v>
      </c>
      <c r="AF16" s="33">
        <f t="shared" si="11"/>
        <v>4</v>
      </c>
    </row>
    <row r="17" spans="1:32" s="58" customFormat="1" ht="21.95" customHeight="1" x14ac:dyDescent="0.25">
      <c r="B17" s="11" t="s">
        <v>120</v>
      </c>
      <c r="C17" s="118" t="s">
        <v>76</v>
      </c>
      <c r="D17" s="118"/>
      <c r="E17" s="118"/>
      <c r="F17" s="118"/>
      <c r="G17" s="48">
        <v>1</v>
      </c>
      <c r="H17" s="48">
        <v>21</v>
      </c>
      <c r="I17" s="48">
        <v>22</v>
      </c>
      <c r="J17" s="48">
        <v>22</v>
      </c>
      <c r="K17" s="29">
        <f t="shared" si="3"/>
        <v>100</v>
      </c>
      <c r="L17" s="48">
        <v>0</v>
      </c>
      <c r="M17" s="29">
        <f t="shared" si="4"/>
        <v>0</v>
      </c>
      <c r="N17" s="29">
        <f t="shared" si="5"/>
        <v>0</v>
      </c>
      <c r="O17" s="29">
        <f t="shared" si="6"/>
        <v>22</v>
      </c>
      <c r="P17" s="48">
        <v>22</v>
      </c>
      <c r="Q17" s="29">
        <f t="shared" si="7"/>
        <v>100</v>
      </c>
      <c r="R17" s="48">
        <v>0</v>
      </c>
      <c r="S17" s="29">
        <f t="shared" si="8"/>
        <v>0</v>
      </c>
      <c r="T17" s="48">
        <v>0</v>
      </c>
      <c r="U17" s="29">
        <f t="shared" si="9"/>
        <v>0</v>
      </c>
      <c r="V17" s="48">
        <v>0</v>
      </c>
      <c r="W17" s="29">
        <f t="shared" si="10"/>
        <v>0</v>
      </c>
      <c r="X17" s="48">
        <v>77</v>
      </c>
      <c r="Y17" s="48">
        <v>77</v>
      </c>
      <c r="Z17" s="48">
        <v>0</v>
      </c>
      <c r="AA17" s="29">
        <f t="shared" si="0"/>
        <v>104.76190476190477</v>
      </c>
      <c r="AB17" s="29">
        <f t="shared" si="1"/>
        <v>0</v>
      </c>
      <c r="AC17" s="48">
        <v>0</v>
      </c>
      <c r="AD17" s="33" t="e">
        <f t="shared" si="2"/>
        <v>#DIV/0!</v>
      </c>
      <c r="AE17" s="55">
        <v>84</v>
      </c>
      <c r="AF17" s="33">
        <f t="shared" si="11"/>
        <v>3.8181818181818183</v>
      </c>
    </row>
    <row r="18" spans="1:32" s="58" customFormat="1" ht="21.95" customHeight="1" x14ac:dyDescent="0.25">
      <c r="B18" s="11" t="s">
        <v>121</v>
      </c>
      <c r="C18" s="118" t="s">
        <v>90</v>
      </c>
      <c r="D18" s="118"/>
      <c r="E18" s="118"/>
      <c r="F18" s="118"/>
      <c r="G18" s="48">
        <v>1</v>
      </c>
      <c r="H18" s="48">
        <v>4</v>
      </c>
      <c r="I18" s="48">
        <v>5</v>
      </c>
      <c r="J18" s="48">
        <v>5</v>
      </c>
      <c r="K18" s="29">
        <f t="shared" si="3"/>
        <v>100</v>
      </c>
      <c r="L18" s="48">
        <v>0</v>
      </c>
      <c r="M18" s="29">
        <f t="shared" si="4"/>
        <v>0</v>
      </c>
      <c r="N18" s="29">
        <f t="shared" si="5"/>
        <v>0</v>
      </c>
      <c r="O18" s="29">
        <f t="shared" si="6"/>
        <v>5</v>
      </c>
      <c r="P18" s="48">
        <v>5</v>
      </c>
      <c r="Q18" s="29">
        <f t="shared" si="7"/>
        <v>100</v>
      </c>
      <c r="R18" s="48">
        <v>0</v>
      </c>
      <c r="S18" s="29">
        <f t="shared" si="8"/>
        <v>0</v>
      </c>
      <c r="T18" s="48">
        <v>0</v>
      </c>
      <c r="U18" s="29">
        <f t="shared" si="9"/>
        <v>0</v>
      </c>
      <c r="V18" s="48">
        <v>0</v>
      </c>
      <c r="W18" s="29">
        <f t="shared" si="10"/>
        <v>0</v>
      </c>
      <c r="X18" s="48">
        <v>85</v>
      </c>
      <c r="Y18" s="48">
        <v>85</v>
      </c>
      <c r="Z18" s="48">
        <v>0</v>
      </c>
      <c r="AA18" s="29">
        <f>I18/H18*100</f>
        <v>125</v>
      </c>
      <c r="AB18" s="29">
        <f t="shared" si="1"/>
        <v>0</v>
      </c>
      <c r="AC18" s="48">
        <v>0</v>
      </c>
      <c r="AD18" s="33" t="e">
        <f t="shared" si="2"/>
        <v>#DIV/0!</v>
      </c>
      <c r="AE18" s="55">
        <v>22</v>
      </c>
      <c r="AF18" s="33">
        <f t="shared" si="11"/>
        <v>4.4000000000000004</v>
      </c>
    </row>
    <row r="19" spans="1:32" s="57" customFormat="1" ht="21.95" customHeight="1" x14ac:dyDescent="0.25">
      <c r="B19" s="14" t="s">
        <v>98</v>
      </c>
      <c r="C19" s="105" t="s">
        <v>89</v>
      </c>
      <c r="D19" s="105"/>
      <c r="E19" s="105"/>
      <c r="F19" s="105"/>
      <c r="G19" s="49">
        <v>12</v>
      </c>
      <c r="H19" s="49">
        <v>29</v>
      </c>
      <c r="I19" s="49">
        <v>39</v>
      </c>
      <c r="J19" s="49">
        <v>37</v>
      </c>
      <c r="K19" s="27">
        <f>J19/I19*100</f>
        <v>94.871794871794862</v>
      </c>
      <c r="L19" s="49">
        <v>2</v>
      </c>
      <c r="M19" s="27">
        <f t="shared" si="4"/>
        <v>5.1282051282051277</v>
      </c>
      <c r="N19" s="27">
        <f t="shared" si="5"/>
        <v>2</v>
      </c>
      <c r="O19" s="27">
        <f t="shared" si="6"/>
        <v>41</v>
      </c>
      <c r="P19" s="49">
        <v>37</v>
      </c>
      <c r="Q19" s="27">
        <f t="shared" si="7"/>
        <v>94.871794871794862</v>
      </c>
      <c r="R19" s="49">
        <v>1</v>
      </c>
      <c r="S19" s="27">
        <f t="shared" si="8"/>
        <v>2.5641025641025639</v>
      </c>
      <c r="T19" s="49">
        <v>1</v>
      </c>
      <c r="U19" s="27">
        <f t="shared" si="9"/>
        <v>2.5641025641025639</v>
      </c>
      <c r="V19" s="49">
        <v>0</v>
      </c>
      <c r="W19" s="27">
        <f t="shared" si="10"/>
        <v>0</v>
      </c>
      <c r="X19" s="49">
        <v>87</v>
      </c>
      <c r="Y19" s="49">
        <v>86</v>
      </c>
      <c r="Z19" s="49">
        <v>102</v>
      </c>
      <c r="AA19" s="27">
        <f t="shared" si="0"/>
        <v>134.48275862068965</v>
      </c>
      <c r="AB19" s="27">
        <f t="shared" si="1"/>
        <v>18.717948717948719</v>
      </c>
      <c r="AC19" s="49">
        <v>0</v>
      </c>
      <c r="AD19" s="32">
        <f t="shared" si="2"/>
        <v>0</v>
      </c>
      <c r="AE19" s="54">
        <v>88</v>
      </c>
      <c r="AF19" s="32">
        <f t="shared" si="11"/>
        <v>2.2564102564102564</v>
      </c>
    </row>
    <row r="20" spans="1:32" s="58" customFormat="1" ht="21.95" customHeight="1" x14ac:dyDescent="0.25">
      <c r="B20" s="11" t="s">
        <v>99</v>
      </c>
      <c r="C20" s="118" t="s">
        <v>91</v>
      </c>
      <c r="D20" s="118"/>
      <c r="E20" s="118"/>
      <c r="F20" s="118"/>
      <c r="G20" s="48">
        <v>0</v>
      </c>
      <c r="H20" s="48">
        <v>0</v>
      </c>
      <c r="I20" s="48">
        <v>0</v>
      </c>
      <c r="J20" s="48">
        <v>0</v>
      </c>
      <c r="K20" s="29" t="e">
        <f t="shared" si="3"/>
        <v>#DIV/0!</v>
      </c>
      <c r="L20" s="48">
        <v>0</v>
      </c>
      <c r="M20" s="29" t="e">
        <f t="shared" si="4"/>
        <v>#DIV/0!</v>
      </c>
      <c r="N20" s="29">
        <f t="shared" si="5"/>
        <v>0</v>
      </c>
      <c r="O20" s="29">
        <f t="shared" si="6"/>
        <v>0</v>
      </c>
      <c r="P20" s="48">
        <v>0</v>
      </c>
      <c r="Q20" s="29" t="e">
        <f t="shared" si="7"/>
        <v>#DIV/0!</v>
      </c>
      <c r="R20" s="48">
        <v>0</v>
      </c>
      <c r="S20" s="29" t="e">
        <f t="shared" si="8"/>
        <v>#DIV/0!</v>
      </c>
      <c r="T20" s="48">
        <v>0</v>
      </c>
      <c r="U20" s="29" t="e">
        <f t="shared" si="9"/>
        <v>#DIV/0!</v>
      </c>
      <c r="V20" s="48">
        <v>0</v>
      </c>
      <c r="W20" s="29" t="e">
        <f t="shared" si="10"/>
        <v>#DIV/0!</v>
      </c>
      <c r="X20" s="48">
        <v>0</v>
      </c>
      <c r="Y20" s="48">
        <v>0</v>
      </c>
      <c r="Z20" s="48">
        <v>0</v>
      </c>
      <c r="AA20" s="29" t="e">
        <f t="shared" si="0"/>
        <v>#DIV/0!</v>
      </c>
      <c r="AB20" s="29" t="e">
        <f t="shared" si="1"/>
        <v>#DIV/0!</v>
      </c>
      <c r="AC20" s="48">
        <v>0</v>
      </c>
      <c r="AD20" s="33" t="e">
        <f t="shared" si="2"/>
        <v>#DIV/0!</v>
      </c>
      <c r="AE20" s="55">
        <v>0</v>
      </c>
      <c r="AF20" s="33" t="e">
        <f t="shared" si="11"/>
        <v>#DIV/0!</v>
      </c>
    </row>
    <row r="21" spans="1:32" s="57" customFormat="1" ht="21.95" customHeight="1" x14ac:dyDescent="0.25">
      <c r="A21" s="61"/>
      <c r="B21" s="39" t="s">
        <v>78</v>
      </c>
      <c r="C21" s="127" t="s">
        <v>92</v>
      </c>
      <c r="D21" s="128"/>
      <c r="E21" s="128"/>
      <c r="F21" s="129"/>
      <c r="G21" s="51">
        <v>54</v>
      </c>
      <c r="H21" s="51">
        <v>557</v>
      </c>
      <c r="I21" s="51">
        <v>549</v>
      </c>
      <c r="J21" s="51">
        <v>533</v>
      </c>
      <c r="K21" s="27">
        <f t="shared" si="3"/>
        <v>97.0856102003643</v>
      </c>
      <c r="L21" s="52">
        <v>16</v>
      </c>
      <c r="M21" s="27">
        <f t="shared" si="4"/>
        <v>2.9143897996357011</v>
      </c>
      <c r="N21" s="40">
        <f t="shared" si="5"/>
        <v>62</v>
      </c>
      <c r="O21" s="40">
        <f t="shared" si="6"/>
        <v>611</v>
      </c>
      <c r="P21" s="52">
        <v>417</v>
      </c>
      <c r="Q21" s="27">
        <f t="shared" si="7"/>
        <v>75.956284153005456</v>
      </c>
      <c r="R21" s="52">
        <v>2</v>
      </c>
      <c r="S21" s="27">
        <f t="shared" si="8"/>
        <v>0.36429872495446264</v>
      </c>
      <c r="T21" s="52">
        <v>0</v>
      </c>
      <c r="U21" s="27">
        <f t="shared" si="9"/>
        <v>0</v>
      </c>
      <c r="V21" s="52">
        <v>0</v>
      </c>
      <c r="W21" s="27">
        <f t="shared" si="10"/>
        <v>0</v>
      </c>
      <c r="X21" s="52">
        <v>31</v>
      </c>
      <c r="Y21" s="52">
        <v>29</v>
      </c>
      <c r="Z21" s="52">
        <v>81</v>
      </c>
      <c r="AA21" s="27">
        <f t="shared" si="0"/>
        <v>98.563734290843811</v>
      </c>
      <c r="AB21" s="27">
        <f t="shared" si="1"/>
        <v>41.220400728597454</v>
      </c>
      <c r="AC21" s="51">
        <v>0</v>
      </c>
      <c r="AD21" s="32">
        <f t="shared" si="2"/>
        <v>0</v>
      </c>
      <c r="AE21" s="51">
        <v>972</v>
      </c>
      <c r="AF21" s="32">
        <f t="shared" si="11"/>
        <v>1.7704918032786885</v>
      </c>
    </row>
    <row r="22" spans="1:32" s="58" customFormat="1" ht="21.95" customHeight="1" x14ac:dyDescent="0.25">
      <c r="A22" s="60"/>
      <c r="B22" s="11" t="s">
        <v>79</v>
      </c>
      <c r="C22" s="140" t="s">
        <v>93</v>
      </c>
      <c r="D22" s="141"/>
      <c r="E22" s="141"/>
      <c r="F22" s="142"/>
      <c r="G22" s="48">
        <v>0</v>
      </c>
      <c r="H22" s="48">
        <v>130</v>
      </c>
      <c r="I22" s="48">
        <v>130</v>
      </c>
      <c r="J22" s="48">
        <v>130</v>
      </c>
      <c r="K22" s="29">
        <f>J22/I22*100</f>
        <v>100</v>
      </c>
      <c r="L22" s="48">
        <v>0</v>
      </c>
      <c r="M22" s="29">
        <f t="shared" si="4"/>
        <v>0</v>
      </c>
      <c r="N22" s="29">
        <f t="shared" si="5"/>
        <v>0</v>
      </c>
      <c r="O22" s="29">
        <f t="shared" si="6"/>
        <v>130</v>
      </c>
      <c r="P22" s="48">
        <v>130</v>
      </c>
      <c r="Q22" s="29">
        <f t="shared" si="7"/>
        <v>100</v>
      </c>
      <c r="R22" s="48">
        <v>0</v>
      </c>
      <c r="S22" s="46">
        <f t="shared" si="8"/>
        <v>0</v>
      </c>
      <c r="T22" s="48">
        <v>0</v>
      </c>
      <c r="U22" s="29">
        <f t="shared" si="9"/>
        <v>0</v>
      </c>
      <c r="V22" s="48">
        <v>0</v>
      </c>
      <c r="W22" s="29">
        <f t="shared" si="10"/>
        <v>0</v>
      </c>
      <c r="X22" s="48">
        <v>2</v>
      </c>
      <c r="Y22" s="48">
        <v>224</v>
      </c>
      <c r="Z22" s="48">
        <v>0</v>
      </c>
      <c r="AA22" s="29">
        <f t="shared" si="0"/>
        <v>100</v>
      </c>
      <c r="AB22" s="29">
        <f t="shared" si="1"/>
        <v>0</v>
      </c>
      <c r="AC22" s="48">
        <v>0</v>
      </c>
      <c r="AD22" s="33" t="e">
        <f t="shared" si="2"/>
        <v>#DIV/0!</v>
      </c>
      <c r="AE22" s="55">
        <v>140</v>
      </c>
      <c r="AF22" s="33">
        <f t="shared" si="11"/>
        <v>1.0769230769230769</v>
      </c>
    </row>
    <row r="23" spans="1:32" s="58" customFormat="1" ht="21.95" customHeight="1" x14ac:dyDescent="0.25">
      <c r="A23" s="60"/>
      <c r="B23" s="11" t="s">
        <v>80</v>
      </c>
      <c r="C23" s="140" t="s">
        <v>94</v>
      </c>
      <c r="D23" s="141"/>
      <c r="E23" s="141"/>
      <c r="F23" s="142"/>
      <c r="G23" s="48">
        <v>0</v>
      </c>
      <c r="H23" s="48">
        <v>0</v>
      </c>
      <c r="I23" s="48">
        <v>0</v>
      </c>
      <c r="J23" s="48">
        <v>0</v>
      </c>
      <c r="K23" s="42" t="e">
        <f t="shared" si="3"/>
        <v>#DIV/0!</v>
      </c>
      <c r="L23" s="48">
        <v>0</v>
      </c>
      <c r="M23" s="42" t="e">
        <f t="shared" si="4"/>
        <v>#DIV/0!</v>
      </c>
      <c r="N23" s="29">
        <f t="shared" si="5"/>
        <v>0</v>
      </c>
      <c r="O23" s="29">
        <f t="shared" si="6"/>
        <v>0</v>
      </c>
      <c r="P23" s="48">
        <v>0</v>
      </c>
      <c r="Q23" s="42" t="e">
        <f t="shared" si="7"/>
        <v>#DIV/0!</v>
      </c>
      <c r="R23" s="48">
        <v>0</v>
      </c>
      <c r="S23" s="46" t="e">
        <f t="shared" si="8"/>
        <v>#DIV/0!</v>
      </c>
      <c r="T23" s="48">
        <v>0</v>
      </c>
      <c r="U23" s="42" t="e">
        <f t="shared" si="9"/>
        <v>#DIV/0!</v>
      </c>
      <c r="V23" s="48">
        <v>0</v>
      </c>
      <c r="W23" s="42" t="e">
        <f t="shared" si="10"/>
        <v>#DIV/0!</v>
      </c>
      <c r="X23" s="48">
        <v>0</v>
      </c>
      <c r="Y23" s="48">
        <v>0</v>
      </c>
      <c r="Z23" s="48">
        <v>0</v>
      </c>
      <c r="AA23" s="42" t="e">
        <f t="shared" si="0"/>
        <v>#DIV/0!</v>
      </c>
      <c r="AB23" s="42" t="e">
        <f t="shared" si="1"/>
        <v>#DIV/0!</v>
      </c>
      <c r="AC23" s="48">
        <v>0</v>
      </c>
      <c r="AD23" s="50" t="e">
        <f t="shared" si="2"/>
        <v>#DIV/0!</v>
      </c>
      <c r="AE23" s="55">
        <v>0</v>
      </c>
      <c r="AF23" s="50" t="e">
        <f t="shared" si="11"/>
        <v>#DIV/0!</v>
      </c>
    </row>
    <row r="24" spans="1:32" s="58" customFormat="1" ht="21.95" customHeight="1" x14ac:dyDescent="0.25">
      <c r="A24" s="60"/>
      <c r="B24" s="11" t="s">
        <v>81</v>
      </c>
      <c r="C24" s="140" t="s">
        <v>95</v>
      </c>
      <c r="D24" s="141"/>
      <c r="E24" s="141"/>
      <c r="F24" s="142"/>
      <c r="G24" s="48">
        <v>0</v>
      </c>
      <c r="H24" s="48">
        <v>5</v>
      </c>
      <c r="I24" s="48">
        <v>5</v>
      </c>
      <c r="J24" s="48">
        <v>5</v>
      </c>
      <c r="K24" s="29">
        <f t="shared" si="3"/>
        <v>100</v>
      </c>
      <c r="L24" s="48">
        <v>0</v>
      </c>
      <c r="M24" s="29">
        <f t="shared" si="4"/>
        <v>0</v>
      </c>
      <c r="N24" s="29">
        <f t="shared" si="5"/>
        <v>0</v>
      </c>
      <c r="O24" s="29">
        <f t="shared" si="6"/>
        <v>5</v>
      </c>
      <c r="P24" s="48">
        <v>5</v>
      </c>
      <c r="Q24" s="29">
        <f t="shared" si="7"/>
        <v>100</v>
      </c>
      <c r="R24" s="48">
        <v>0</v>
      </c>
      <c r="S24" s="46">
        <f t="shared" si="8"/>
        <v>0</v>
      </c>
      <c r="T24" s="48">
        <v>0</v>
      </c>
      <c r="U24" s="29">
        <f t="shared" si="9"/>
        <v>0</v>
      </c>
      <c r="V24" s="48">
        <v>0</v>
      </c>
      <c r="W24" s="29">
        <f t="shared" si="10"/>
        <v>0</v>
      </c>
      <c r="X24" s="48">
        <v>15</v>
      </c>
      <c r="Y24" s="48">
        <v>74</v>
      </c>
      <c r="Z24" s="48">
        <v>0</v>
      </c>
      <c r="AA24" s="29">
        <f>I24/H24*100</f>
        <v>100</v>
      </c>
      <c r="AB24" s="29">
        <f t="shared" si="1"/>
        <v>0</v>
      </c>
      <c r="AC24" s="48">
        <v>0</v>
      </c>
      <c r="AD24" s="33" t="e">
        <f t="shared" si="2"/>
        <v>#DIV/0!</v>
      </c>
      <c r="AE24" s="55">
        <v>14</v>
      </c>
      <c r="AF24" s="33">
        <f t="shared" si="11"/>
        <v>2.8</v>
      </c>
    </row>
    <row r="25" spans="1:32" s="58" customFormat="1" ht="21.95" customHeight="1" x14ac:dyDescent="0.25">
      <c r="A25" s="60"/>
      <c r="B25" s="76" t="s">
        <v>82</v>
      </c>
      <c r="C25" s="137" t="s">
        <v>129</v>
      </c>
      <c r="D25" s="138"/>
      <c r="E25" s="138"/>
      <c r="F25" s="139"/>
      <c r="G25" s="72">
        <v>0</v>
      </c>
      <c r="H25" s="72">
        <v>0</v>
      </c>
      <c r="I25" s="72">
        <v>0</v>
      </c>
      <c r="J25" s="72">
        <v>0</v>
      </c>
      <c r="K25" s="73" t="e">
        <f t="shared" si="3"/>
        <v>#DIV/0!</v>
      </c>
      <c r="L25" s="72">
        <v>0</v>
      </c>
      <c r="M25" s="73" t="e">
        <f t="shared" si="4"/>
        <v>#DIV/0!</v>
      </c>
      <c r="N25" s="73">
        <f>O25-I25</f>
        <v>0</v>
      </c>
      <c r="O25" s="73">
        <f t="shared" si="6"/>
        <v>0</v>
      </c>
      <c r="P25" s="72">
        <v>0</v>
      </c>
      <c r="Q25" s="73" t="e">
        <f t="shared" si="7"/>
        <v>#DIV/0!</v>
      </c>
      <c r="R25" s="72">
        <v>0</v>
      </c>
      <c r="S25" s="73" t="e">
        <f t="shared" si="8"/>
        <v>#DIV/0!</v>
      </c>
      <c r="T25" s="72">
        <v>0</v>
      </c>
      <c r="U25" s="73" t="e">
        <f t="shared" si="9"/>
        <v>#DIV/0!</v>
      </c>
      <c r="V25" s="72">
        <v>0</v>
      </c>
      <c r="W25" s="73" t="e">
        <f t="shared" si="10"/>
        <v>#DIV/0!</v>
      </c>
      <c r="X25" s="72">
        <v>0</v>
      </c>
      <c r="Y25" s="72">
        <v>0</v>
      </c>
      <c r="Z25" s="72">
        <v>0</v>
      </c>
      <c r="AA25" s="73" t="e">
        <f t="shared" si="0"/>
        <v>#DIV/0!</v>
      </c>
      <c r="AB25" s="73" t="e">
        <f t="shared" si="1"/>
        <v>#DIV/0!</v>
      </c>
      <c r="AC25" s="72">
        <v>0</v>
      </c>
      <c r="AD25" s="74" t="e">
        <f t="shared" si="2"/>
        <v>#DIV/0!</v>
      </c>
      <c r="AE25" s="75">
        <v>0</v>
      </c>
      <c r="AF25" s="74" t="e">
        <f t="shared" si="11"/>
        <v>#DIV/0!</v>
      </c>
    </row>
    <row r="26" spans="1:32" s="57" customFormat="1" ht="21.95" customHeight="1" x14ac:dyDescent="0.25">
      <c r="B26" s="15" t="s">
        <v>108</v>
      </c>
      <c r="C26" s="119" t="s">
        <v>132</v>
      </c>
      <c r="D26" s="119"/>
      <c r="E26" s="119"/>
      <c r="F26" s="119"/>
      <c r="G26" s="30">
        <f>G14+G19+G21+G25</f>
        <v>90</v>
      </c>
      <c r="H26" s="30">
        <f t="shared" ref="H26:J26" si="12">H14+H19+H21+H25</f>
        <v>717</v>
      </c>
      <c r="I26" s="30">
        <f t="shared" si="12"/>
        <v>727</v>
      </c>
      <c r="J26" s="30">
        <f t="shared" si="12"/>
        <v>706</v>
      </c>
      <c r="K26" s="30">
        <f>J26/I26*100</f>
        <v>97.111416781292974</v>
      </c>
      <c r="L26" s="30">
        <f>L14+L19+L21+L25</f>
        <v>21</v>
      </c>
      <c r="M26" s="30">
        <f>L26/I26*100</f>
        <v>2.8885832187070153</v>
      </c>
      <c r="N26" s="30">
        <f>O26-I26</f>
        <v>80</v>
      </c>
      <c r="O26" s="30">
        <f t="shared" si="6"/>
        <v>807</v>
      </c>
      <c r="P26" s="30">
        <f>P14+P19+P21+P25</f>
        <v>588</v>
      </c>
      <c r="Q26" s="30">
        <f>P26/I26*100</f>
        <v>80.880330123796426</v>
      </c>
      <c r="R26" s="30">
        <f>R14+R19+R21+R25</f>
        <v>8</v>
      </c>
      <c r="S26" s="30">
        <f>R26/I26*100</f>
        <v>1.1004126547455295</v>
      </c>
      <c r="T26" s="30">
        <f>T14+T19+T21</f>
        <v>1</v>
      </c>
      <c r="U26" s="30">
        <f>T26/I26*100</f>
        <v>0.13755158184319119</v>
      </c>
      <c r="V26" s="30">
        <f>V14+V19+V21</f>
        <v>0</v>
      </c>
      <c r="W26" s="30">
        <f>V26/I26*100</f>
        <v>0</v>
      </c>
      <c r="X26" s="53">
        <v>37</v>
      </c>
      <c r="Y26" s="53">
        <v>36</v>
      </c>
      <c r="Z26" s="53">
        <v>82</v>
      </c>
      <c r="AA26" s="30">
        <f>I26/H26*100</f>
        <v>101.39470013947</v>
      </c>
      <c r="AB26" s="30">
        <f t="shared" si="1"/>
        <v>40.165061898211825</v>
      </c>
      <c r="AC26" s="30">
        <f>AC14+AC19+AC21+AC25</f>
        <v>0</v>
      </c>
      <c r="AD26" s="31">
        <f t="shared" si="2"/>
        <v>0</v>
      </c>
      <c r="AE26" s="36">
        <f>AE14+AE19+AE21+AE25</f>
        <v>1647</v>
      </c>
      <c r="AF26" s="31">
        <f t="shared" si="11"/>
        <v>2.2654745529573592</v>
      </c>
    </row>
    <row r="27" spans="1:32" x14ac:dyDescent="0.25">
      <c r="P27" s="62"/>
      <c r="Q27" s="62"/>
      <c r="R27" s="62"/>
      <c r="S27" s="62"/>
      <c r="T27" s="62"/>
      <c r="U27" s="62"/>
      <c r="V27" s="63"/>
    </row>
    <row r="28" spans="1:32" ht="15.75" x14ac:dyDescent="0.25">
      <c r="B28" t="s">
        <v>38</v>
      </c>
      <c r="P28" s="62"/>
      <c r="Q28" s="62"/>
      <c r="R28" s="62"/>
      <c r="S28" s="62"/>
      <c r="T28" s="62"/>
      <c r="U28" s="62"/>
      <c r="V28" s="62"/>
      <c r="AB28" s="113" t="s">
        <v>137</v>
      </c>
      <c r="AC28" s="113"/>
      <c r="AD28" s="113"/>
      <c r="AE28" s="113"/>
    </row>
    <row r="29" spans="1:32" ht="15" customHeight="1" x14ac:dyDescent="0.25">
      <c r="AB29" s="112" t="s">
        <v>138</v>
      </c>
      <c r="AC29" s="112"/>
      <c r="AD29" s="112"/>
      <c r="AE29" s="112"/>
    </row>
    <row r="30" spans="1:32" ht="15" customHeight="1" x14ac:dyDescent="0.25"/>
    <row r="35" spans="28:28" x14ac:dyDescent="0.25">
      <c r="AB35" t="s">
        <v>136</v>
      </c>
    </row>
  </sheetData>
  <mergeCells count="45">
    <mergeCell ref="AB28:AE28"/>
    <mergeCell ref="AB29:AE29"/>
    <mergeCell ref="C25:F25"/>
    <mergeCell ref="C22:F22"/>
    <mergeCell ref="C23:F23"/>
    <mergeCell ref="C24:F24"/>
    <mergeCell ref="B6:B13"/>
    <mergeCell ref="C6:F13"/>
    <mergeCell ref="AC7:AC12"/>
    <mergeCell ref="P6:Z6"/>
    <mergeCell ref="B2:AF2"/>
    <mergeCell ref="P7:Q11"/>
    <mergeCell ref="R7:S11"/>
    <mergeCell ref="T7:U11"/>
    <mergeCell ref="V7:W11"/>
    <mergeCell ref="I9:I12"/>
    <mergeCell ref="AE6:AF6"/>
    <mergeCell ref="AE7:AE12"/>
    <mergeCell ref="AF7:AF12"/>
    <mergeCell ref="B4:AF5"/>
    <mergeCell ref="G7:G12"/>
    <mergeCell ref="AD7:AD12"/>
    <mergeCell ref="AA6:AD6"/>
    <mergeCell ref="AB7:AB12"/>
    <mergeCell ref="H7:H12"/>
    <mergeCell ref="J9:K11"/>
    <mergeCell ref="L9:M11"/>
    <mergeCell ref="I7:M8"/>
    <mergeCell ref="N7:N12"/>
    <mergeCell ref="G6:O6"/>
    <mergeCell ref="C14:F14"/>
    <mergeCell ref="C15:F15"/>
    <mergeCell ref="AA7:AA12"/>
    <mergeCell ref="C26:F26"/>
    <mergeCell ref="C16:F16"/>
    <mergeCell ref="C17:F17"/>
    <mergeCell ref="C18:F18"/>
    <mergeCell ref="C20:F20"/>
    <mergeCell ref="C19:F19"/>
    <mergeCell ref="X9:X12"/>
    <mergeCell ref="X7:Z8"/>
    <mergeCell ref="O7:O12"/>
    <mergeCell ref="Y9:Y12"/>
    <mergeCell ref="C21:F21"/>
    <mergeCell ref="Z9:Z12"/>
  </mergeCells>
  <pageMargins left="0.25" right="0.25" top="0.75" bottom="0.75" header="0.3" footer="0.3"/>
  <pageSetup paperSize="8" scale="48" orientation="landscape" r:id="rId1"/>
  <ignoredErrors>
    <ignoredError sqref="AA26:AB26 W26 Q14:Q20 U14:U20 W14:W20 AA14:AB17 AD14:AD20 S14:S20 K14:K18 M14:M20 AF26 AF14:AF20 K20 AA19:AB20 AB18" evalError="1" calculatedColumn="1"/>
    <ignoredError sqref="AD26 Q26 S26 U26" evalError="1" formula="1" calculatedColumn="1"/>
    <ignoredError sqref="K19 K21:K25 M25:M26 Q21:Q24 S21:S24 U21:U24 W21:W24 AA21:AB23 AD22:AD24 AF21:AF24 M21:M24 AB24" evalError="1"/>
    <ignoredError sqref="K26 AD21" evalError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B2:O32"/>
  <sheetViews>
    <sheetView topLeftCell="A5" zoomScale="130" zoomScaleNormal="130" workbookViewId="0">
      <selection activeCell="B1" sqref="B1:O32"/>
    </sheetView>
  </sheetViews>
  <sheetFormatPr defaultRowHeight="15" x14ac:dyDescent="0.25"/>
  <cols>
    <col min="1" max="1" width="9.140625" customWidth="1"/>
    <col min="2" max="2" width="3.7109375" customWidth="1"/>
    <col min="3" max="5" width="9.28515625" customWidth="1"/>
    <col min="6" max="15" width="10.42578125" customWidth="1"/>
  </cols>
  <sheetData>
    <row r="2" spans="2:15" x14ac:dyDescent="0.25">
      <c r="B2" s="87" t="s">
        <v>141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15" x14ac:dyDescent="0.2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5" ht="15" customHeight="1" x14ac:dyDescent="0.25">
      <c r="B4" s="144" t="s">
        <v>11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2:15" ht="15" customHeight="1" x14ac:dyDescent="0.25"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2:15" ht="15" customHeight="1" x14ac:dyDescent="0.25">
      <c r="B6" s="146" t="s">
        <v>23</v>
      </c>
      <c r="C6" s="147"/>
      <c r="D6" s="147"/>
      <c r="E6" s="147"/>
      <c r="F6" s="146" t="s">
        <v>96</v>
      </c>
      <c r="G6" s="150"/>
      <c r="H6" s="150"/>
      <c r="I6" s="150"/>
      <c r="J6" s="150"/>
      <c r="K6" s="146" t="s">
        <v>73</v>
      </c>
      <c r="L6" s="150"/>
      <c r="M6" s="150"/>
      <c r="N6" s="151" t="s">
        <v>77</v>
      </c>
      <c r="O6" s="152"/>
    </row>
    <row r="7" spans="2:15" ht="15" customHeight="1" x14ac:dyDescent="0.25">
      <c r="B7" s="147"/>
      <c r="C7" s="147"/>
      <c r="D7" s="147"/>
      <c r="E7" s="147"/>
      <c r="F7" s="146" t="s">
        <v>14</v>
      </c>
      <c r="G7" s="146" t="s">
        <v>24</v>
      </c>
      <c r="H7" s="146" t="s">
        <v>25</v>
      </c>
      <c r="I7" s="146" t="s">
        <v>57</v>
      </c>
      <c r="J7" s="146" t="s">
        <v>26</v>
      </c>
      <c r="K7" s="146" t="s">
        <v>0</v>
      </c>
      <c r="L7" s="97" t="s">
        <v>27</v>
      </c>
      <c r="M7" s="97" t="s">
        <v>28</v>
      </c>
      <c r="N7" s="97" t="s">
        <v>85</v>
      </c>
      <c r="O7" s="97" t="s">
        <v>86</v>
      </c>
    </row>
    <row r="8" spans="2:15" x14ac:dyDescent="0.25">
      <c r="B8" s="147"/>
      <c r="C8" s="147"/>
      <c r="D8" s="147"/>
      <c r="E8" s="147"/>
      <c r="F8" s="146"/>
      <c r="G8" s="146"/>
      <c r="H8" s="146"/>
      <c r="I8" s="146"/>
      <c r="J8" s="146"/>
      <c r="K8" s="146"/>
      <c r="L8" s="97"/>
      <c r="M8" s="97"/>
      <c r="N8" s="97"/>
      <c r="O8" s="97"/>
    </row>
    <row r="9" spans="2:15" ht="15" customHeight="1" x14ac:dyDescent="0.25">
      <c r="B9" s="147"/>
      <c r="C9" s="147"/>
      <c r="D9" s="147"/>
      <c r="E9" s="147"/>
      <c r="F9" s="146"/>
      <c r="G9" s="146"/>
      <c r="H9" s="146"/>
      <c r="I9" s="146"/>
      <c r="J9" s="146"/>
      <c r="K9" s="146"/>
      <c r="L9" s="97"/>
      <c r="M9" s="97"/>
      <c r="N9" s="97"/>
      <c r="O9" s="97"/>
    </row>
    <row r="10" spans="2:15" x14ac:dyDescent="0.25">
      <c r="B10" s="147"/>
      <c r="C10" s="147"/>
      <c r="D10" s="147"/>
      <c r="E10" s="147"/>
      <c r="F10" s="146"/>
      <c r="G10" s="146"/>
      <c r="H10" s="146"/>
      <c r="I10" s="146"/>
      <c r="J10" s="146"/>
      <c r="K10" s="146"/>
      <c r="L10" s="97"/>
      <c r="M10" s="97"/>
      <c r="N10" s="97"/>
      <c r="O10" s="97"/>
    </row>
    <row r="11" spans="2:15" x14ac:dyDescent="0.25">
      <c r="B11" s="147"/>
      <c r="C11" s="147"/>
      <c r="D11" s="147"/>
      <c r="E11" s="147"/>
      <c r="F11" s="146"/>
      <c r="G11" s="146"/>
      <c r="H11" s="146"/>
      <c r="I11" s="146"/>
      <c r="J11" s="146"/>
      <c r="K11" s="146"/>
      <c r="L11" s="97"/>
      <c r="M11" s="97"/>
      <c r="N11" s="97"/>
      <c r="O11" s="97"/>
    </row>
    <row r="12" spans="2:15" ht="15" customHeight="1" x14ac:dyDescent="0.25">
      <c r="B12" s="147"/>
      <c r="C12" s="147"/>
      <c r="D12" s="147"/>
      <c r="E12" s="147"/>
      <c r="F12" s="19">
        <v>1</v>
      </c>
      <c r="G12" s="19">
        <v>2</v>
      </c>
      <c r="H12" s="19">
        <v>3</v>
      </c>
      <c r="I12" s="19">
        <v>4</v>
      </c>
      <c r="J12" s="19">
        <v>5</v>
      </c>
      <c r="K12" s="19">
        <v>6</v>
      </c>
      <c r="L12" s="19">
        <v>7</v>
      </c>
      <c r="M12" s="19">
        <v>8</v>
      </c>
      <c r="N12" s="9">
        <v>9</v>
      </c>
      <c r="O12" s="9">
        <v>10</v>
      </c>
    </row>
    <row r="13" spans="2:15" s="24" customFormat="1" x14ac:dyDescent="0.25">
      <c r="B13" s="45" t="s">
        <v>111</v>
      </c>
      <c r="C13" s="148" t="s">
        <v>127</v>
      </c>
      <c r="D13" s="148"/>
      <c r="E13" s="148"/>
      <c r="F13" s="35">
        <f>CIVIL_CASES!G25</f>
        <v>236</v>
      </c>
      <c r="G13" s="35">
        <f>CIVIL_CASES!H25</f>
        <v>848</v>
      </c>
      <c r="H13" s="35">
        <f>CIVIL_CASES!I25</f>
        <v>856</v>
      </c>
      <c r="I13" s="35">
        <f>J13-H13</f>
        <v>228</v>
      </c>
      <c r="J13" s="35">
        <f>F13+G13</f>
        <v>1084</v>
      </c>
      <c r="K13" s="35">
        <f>H13/G13*100</f>
        <v>100.9433962264151</v>
      </c>
      <c r="L13" s="35">
        <f>CIVIL_CASES!N25</f>
        <v>228</v>
      </c>
      <c r="M13" s="35">
        <f>L13/I13*100</f>
        <v>100</v>
      </c>
      <c r="N13" s="35">
        <f>CIVIL_CASES!AE25</f>
        <v>2535</v>
      </c>
      <c r="O13" s="35">
        <f>N13/H13</f>
        <v>2.9614485981308412</v>
      </c>
    </row>
    <row r="14" spans="2:15" s="24" customFormat="1" x14ac:dyDescent="0.25">
      <c r="B14" s="45" t="s">
        <v>124</v>
      </c>
      <c r="C14" s="149" t="s">
        <v>128</v>
      </c>
      <c r="D14" s="149"/>
      <c r="E14" s="149"/>
      <c r="F14" s="38">
        <f>'penal-cases'!G26</f>
        <v>90</v>
      </c>
      <c r="G14" s="38">
        <f>'penal-cases'!H26</f>
        <v>717</v>
      </c>
      <c r="H14" s="38">
        <f>'penal-cases'!I26</f>
        <v>727</v>
      </c>
      <c r="I14" s="35">
        <f t="shared" ref="I14:I15" si="0">J14-H14</f>
        <v>80</v>
      </c>
      <c r="J14" s="35">
        <f t="shared" ref="J14:J15" si="1">F14+G14</f>
        <v>807</v>
      </c>
      <c r="K14" s="35">
        <f t="shared" ref="K14:K15" si="2">H14/G14*100</f>
        <v>101.39470013947</v>
      </c>
      <c r="L14" s="38">
        <f>'penal-cases'!N26</f>
        <v>80</v>
      </c>
      <c r="M14" s="35">
        <f>L14/I14*100</f>
        <v>100</v>
      </c>
      <c r="N14" s="38">
        <f>'penal-cases'!AE26</f>
        <v>1647</v>
      </c>
      <c r="O14" s="35">
        <f t="shared" ref="O14:O15" si="3">N14/H14</f>
        <v>2.2654745529573592</v>
      </c>
    </row>
    <row r="15" spans="2:15" s="24" customFormat="1" x14ac:dyDescent="0.25">
      <c r="B15" s="44" t="s">
        <v>78</v>
      </c>
      <c r="C15" s="143" t="s">
        <v>115</v>
      </c>
      <c r="D15" s="143"/>
      <c r="E15" s="143"/>
      <c r="F15" s="30">
        <f>F13+F14</f>
        <v>326</v>
      </c>
      <c r="G15" s="30">
        <f t="shared" ref="G15:H15" si="4">G13+G14</f>
        <v>1565</v>
      </c>
      <c r="H15" s="30">
        <f t="shared" si="4"/>
        <v>1583</v>
      </c>
      <c r="I15" s="34">
        <f t="shared" si="0"/>
        <v>308</v>
      </c>
      <c r="J15" s="34">
        <f t="shared" si="1"/>
        <v>1891</v>
      </c>
      <c r="K15" s="34">
        <f t="shared" si="2"/>
        <v>101.15015974440895</v>
      </c>
      <c r="L15" s="30">
        <f>L13+L14</f>
        <v>308</v>
      </c>
      <c r="M15" s="30">
        <f t="shared" ref="M15" si="5">L15/I15*100</f>
        <v>100</v>
      </c>
      <c r="N15" s="30">
        <f>N13+N14</f>
        <v>4182</v>
      </c>
      <c r="O15" s="34">
        <f t="shared" si="3"/>
        <v>2.6418193303853443</v>
      </c>
    </row>
    <row r="17" spans="2:14" x14ac:dyDescent="0.25">
      <c r="B17" t="s">
        <v>40</v>
      </c>
    </row>
    <row r="20" spans="2:14" ht="15" customHeight="1" x14ac:dyDescent="0.25">
      <c r="D20" s="153" t="s">
        <v>29</v>
      </c>
      <c r="E20" s="154"/>
      <c r="F20" s="154"/>
      <c r="G20" s="154"/>
      <c r="H20" s="154"/>
    </row>
    <row r="21" spans="2:14" x14ac:dyDescent="0.25">
      <c r="D21" s="153"/>
      <c r="E21" s="154"/>
      <c r="F21" s="154"/>
      <c r="G21" s="154"/>
      <c r="H21" s="154"/>
    </row>
    <row r="22" spans="2:14" ht="15" customHeight="1" x14ac:dyDescent="0.25">
      <c r="D22" s="153"/>
      <c r="E22" s="154"/>
      <c r="F22" s="154"/>
      <c r="G22" s="154"/>
      <c r="H22" s="154"/>
    </row>
    <row r="23" spans="2:14" ht="15" customHeight="1" x14ac:dyDescent="0.25">
      <c r="D23" s="146" t="s">
        <v>30</v>
      </c>
      <c r="E23" s="146" t="s">
        <v>31</v>
      </c>
      <c r="F23" s="146" t="s">
        <v>39</v>
      </c>
      <c r="G23" s="146" t="s">
        <v>130</v>
      </c>
      <c r="H23" s="146" t="s">
        <v>131</v>
      </c>
    </row>
    <row r="24" spans="2:14" x14ac:dyDescent="0.25">
      <c r="D24" s="146"/>
      <c r="E24" s="146"/>
      <c r="F24" s="146"/>
      <c r="G24" s="146"/>
      <c r="H24" s="146"/>
    </row>
    <row r="25" spans="2:14" x14ac:dyDescent="0.25">
      <c r="D25" s="146"/>
      <c r="E25" s="146"/>
      <c r="F25" s="146"/>
      <c r="G25" s="146"/>
      <c r="H25" s="146"/>
    </row>
    <row r="26" spans="2:14" x14ac:dyDescent="0.25">
      <c r="D26" s="146"/>
      <c r="E26" s="146"/>
      <c r="F26" s="146"/>
      <c r="G26" s="146"/>
      <c r="H26" s="146"/>
    </row>
    <row r="27" spans="2:14" x14ac:dyDescent="0.25">
      <c r="D27" s="146"/>
      <c r="E27" s="146"/>
      <c r="F27" s="146"/>
      <c r="G27" s="146"/>
      <c r="H27" s="146"/>
    </row>
    <row r="28" spans="2:14" x14ac:dyDescent="0.25">
      <c r="D28" s="12">
        <v>1</v>
      </c>
      <c r="E28" s="12">
        <v>2</v>
      </c>
      <c r="F28" s="12">
        <v>3</v>
      </c>
      <c r="G28" s="12">
        <v>4</v>
      </c>
      <c r="H28" s="64">
        <v>5</v>
      </c>
    </row>
    <row r="29" spans="2:14" x14ac:dyDescent="0.25">
      <c r="D29" s="37">
        <v>3.7</v>
      </c>
      <c r="E29" s="28">
        <f>G15/D29</f>
        <v>422.97297297297297</v>
      </c>
      <c r="F29" s="28">
        <f>H15/D29</f>
        <v>427.83783783783781</v>
      </c>
      <c r="G29" s="28">
        <f>J15/D29</f>
        <v>511.08108108108104</v>
      </c>
      <c r="H29" s="28">
        <f>I15/D29</f>
        <v>83.243243243243242</v>
      </c>
    </row>
    <row r="31" spans="2:14" ht="15.75" x14ac:dyDescent="0.25">
      <c r="D31" t="s">
        <v>41</v>
      </c>
      <c r="K31" s="113" t="s">
        <v>137</v>
      </c>
      <c r="L31" s="113"/>
      <c r="M31" s="113"/>
      <c r="N31" s="113"/>
    </row>
    <row r="32" spans="2:14" ht="15.75" x14ac:dyDescent="0.25">
      <c r="K32" s="112" t="s">
        <v>138</v>
      </c>
      <c r="L32" s="112"/>
      <c r="M32" s="112"/>
      <c r="N32" s="112"/>
    </row>
  </sheetData>
  <mergeCells count="27">
    <mergeCell ref="K31:N31"/>
    <mergeCell ref="K32:N32"/>
    <mergeCell ref="D23:D27"/>
    <mergeCell ref="N7:N11"/>
    <mergeCell ref="O7:O11"/>
    <mergeCell ref="K6:M6"/>
    <mergeCell ref="E23:E27"/>
    <mergeCell ref="F23:F27"/>
    <mergeCell ref="G23:G27"/>
    <mergeCell ref="D20:H22"/>
    <mergeCell ref="H23:H27"/>
    <mergeCell ref="B2:L2"/>
    <mergeCell ref="C15:E15"/>
    <mergeCell ref="B4:O5"/>
    <mergeCell ref="B6:E12"/>
    <mergeCell ref="C13:E13"/>
    <mergeCell ref="C14:E14"/>
    <mergeCell ref="M7:M11"/>
    <mergeCell ref="K7:K11"/>
    <mergeCell ref="L7:L11"/>
    <mergeCell ref="G7:G11"/>
    <mergeCell ref="F6:J6"/>
    <mergeCell ref="F7:F11"/>
    <mergeCell ref="H7:H11"/>
    <mergeCell ref="I7:I11"/>
    <mergeCell ref="J7:J11"/>
    <mergeCell ref="N6:O6"/>
  </mergeCells>
  <pageMargins left="0.25" right="0.25" top="0.75" bottom="0.75" header="0.3" footer="0.3"/>
  <pageSetup paperSize="8" scale="98" orientation="landscape" r:id="rId1"/>
  <ignoredErrors>
    <ignoredError sqref="E29:G29 K14 M13 M14 O13 O14 K15 O15" evalError="1" calculatedColumn="1"/>
    <ignoredError sqref="M15" evalError="1" formula="1" calculatedColum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0"/>
  <sheetViews>
    <sheetView zoomScale="118" zoomScaleNormal="118" workbookViewId="0">
      <selection activeCell="B1" sqref="B1:S30"/>
    </sheetView>
  </sheetViews>
  <sheetFormatPr defaultRowHeight="15" x14ac:dyDescent="0.25"/>
  <cols>
    <col min="1" max="1" width="9.140625" customWidth="1"/>
    <col min="2" max="2" width="5.7109375" customWidth="1"/>
    <col min="3" max="6" width="8.28515625" customWidth="1"/>
    <col min="7" max="13" width="9.140625" customWidth="1"/>
  </cols>
  <sheetData>
    <row r="2" spans="2:31" ht="15" customHeight="1" x14ac:dyDescent="0.25">
      <c r="B2" s="163" t="s">
        <v>140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</row>
    <row r="3" spans="2:31" x14ac:dyDescent="0.2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2:31" ht="15" customHeight="1" x14ac:dyDescent="0.25">
      <c r="B4" s="144" t="s">
        <v>33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62"/>
      <c r="O4" s="162"/>
      <c r="P4" s="162"/>
      <c r="Q4" s="162"/>
      <c r="R4" s="162"/>
      <c r="S4" s="162"/>
    </row>
    <row r="5" spans="2:31" x14ac:dyDescent="0.25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62"/>
      <c r="O5" s="162"/>
      <c r="P5" s="162"/>
      <c r="Q5" s="162"/>
      <c r="R5" s="162"/>
      <c r="S5" s="162"/>
    </row>
    <row r="6" spans="2:31" ht="15" customHeight="1" x14ac:dyDescent="0.25">
      <c r="B6" s="167" t="s">
        <v>23</v>
      </c>
      <c r="C6" s="147"/>
      <c r="D6" s="147"/>
      <c r="E6" s="147"/>
      <c r="F6" s="147"/>
      <c r="G6" s="146" t="s">
        <v>35</v>
      </c>
      <c r="H6" s="146"/>
      <c r="I6" s="146"/>
      <c r="J6" s="146"/>
      <c r="K6" s="146"/>
      <c r="L6" s="146"/>
      <c r="M6" s="146"/>
      <c r="N6" s="97" t="s">
        <v>36</v>
      </c>
      <c r="O6" s="97"/>
      <c r="P6" s="97"/>
      <c r="Q6" s="97"/>
      <c r="R6" s="97"/>
      <c r="S6" s="97"/>
    </row>
    <row r="7" spans="2:31" ht="15" customHeight="1" x14ac:dyDescent="0.25">
      <c r="B7" s="147"/>
      <c r="C7" s="147"/>
      <c r="D7" s="147"/>
      <c r="E7" s="147"/>
      <c r="F7" s="147"/>
      <c r="G7" s="159" t="s">
        <v>15</v>
      </c>
      <c r="H7" s="159" t="s">
        <v>58</v>
      </c>
      <c r="I7" s="159" t="s">
        <v>59</v>
      </c>
      <c r="J7" s="159" t="s">
        <v>60</v>
      </c>
      <c r="K7" s="159" t="s">
        <v>61</v>
      </c>
      <c r="L7" s="159" t="s">
        <v>62</v>
      </c>
      <c r="M7" s="155" t="s">
        <v>63</v>
      </c>
      <c r="N7" s="155" t="s">
        <v>2</v>
      </c>
      <c r="O7" s="155" t="s">
        <v>17</v>
      </c>
      <c r="P7" s="155" t="s">
        <v>18</v>
      </c>
      <c r="Q7" s="155" t="s">
        <v>19</v>
      </c>
      <c r="R7" s="155" t="s">
        <v>20</v>
      </c>
      <c r="S7" s="155" t="s">
        <v>22</v>
      </c>
    </row>
    <row r="8" spans="2:31" x14ac:dyDescent="0.25">
      <c r="B8" s="147"/>
      <c r="C8" s="147"/>
      <c r="D8" s="147"/>
      <c r="E8" s="147"/>
      <c r="F8" s="147"/>
      <c r="G8" s="160"/>
      <c r="H8" s="160"/>
      <c r="I8" s="160"/>
      <c r="J8" s="160"/>
      <c r="K8" s="160"/>
      <c r="L8" s="160"/>
      <c r="M8" s="98"/>
      <c r="N8" s="98"/>
      <c r="O8" s="98"/>
      <c r="P8" s="98"/>
      <c r="Q8" s="98"/>
      <c r="R8" s="98"/>
      <c r="S8" s="98"/>
    </row>
    <row r="9" spans="2:31" x14ac:dyDescent="0.25">
      <c r="B9" s="147"/>
      <c r="C9" s="147"/>
      <c r="D9" s="147"/>
      <c r="E9" s="147"/>
      <c r="F9" s="147"/>
      <c r="G9" s="160"/>
      <c r="H9" s="160"/>
      <c r="I9" s="160"/>
      <c r="J9" s="160"/>
      <c r="K9" s="160"/>
      <c r="L9" s="160"/>
      <c r="M9" s="98"/>
      <c r="N9" s="98"/>
      <c r="O9" s="98"/>
      <c r="P9" s="98"/>
      <c r="Q9" s="98"/>
      <c r="R9" s="98"/>
      <c r="S9" s="98"/>
    </row>
    <row r="10" spans="2:31" x14ac:dyDescent="0.25">
      <c r="B10" s="147"/>
      <c r="C10" s="147"/>
      <c r="D10" s="147"/>
      <c r="E10" s="147"/>
      <c r="F10" s="147"/>
      <c r="G10" s="161"/>
      <c r="H10" s="161"/>
      <c r="I10" s="161"/>
      <c r="J10" s="161"/>
      <c r="K10" s="161"/>
      <c r="L10" s="161"/>
      <c r="M10" s="98"/>
      <c r="N10" s="98"/>
      <c r="O10" s="98"/>
      <c r="P10" s="98"/>
      <c r="Q10" s="98"/>
      <c r="R10" s="98"/>
      <c r="S10" s="98"/>
    </row>
    <row r="11" spans="2:31" x14ac:dyDescent="0.25">
      <c r="B11" s="147"/>
      <c r="C11" s="147"/>
      <c r="D11" s="147"/>
      <c r="E11" s="147"/>
      <c r="F11" s="147"/>
      <c r="G11" s="10">
        <v>1</v>
      </c>
      <c r="H11" s="13">
        <v>2</v>
      </c>
      <c r="I11" s="13">
        <v>3</v>
      </c>
      <c r="J11" s="9">
        <v>4</v>
      </c>
      <c r="K11" s="9">
        <v>5</v>
      </c>
      <c r="L11" s="9">
        <v>6</v>
      </c>
      <c r="M11" s="13">
        <v>7</v>
      </c>
      <c r="N11" s="21">
        <v>8</v>
      </c>
      <c r="O11" s="21">
        <v>9</v>
      </c>
      <c r="P11" s="9">
        <v>10</v>
      </c>
      <c r="Q11" s="9">
        <v>11</v>
      </c>
      <c r="R11" s="9">
        <v>12</v>
      </c>
      <c r="S11" s="21">
        <v>13</v>
      </c>
    </row>
    <row r="12" spans="2:31" s="57" customFormat="1" ht="21.95" customHeight="1" x14ac:dyDescent="0.25">
      <c r="B12" s="25" t="s">
        <v>111</v>
      </c>
      <c r="C12" s="168" t="s">
        <v>64</v>
      </c>
      <c r="D12" s="169"/>
      <c r="E12" s="169"/>
      <c r="F12" s="170"/>
      <c r="G12" s="65">
        <f>CIVIL_CASES!N14</f>
        <v>184</v>
      </c>
      <c r="H12" s="27">
        <f t="shared" ref="H12:M12" si="0">H13+H14+H15+H16</f>
        <v>135</v>
      </c>
      <c r="I12" s="27">
        <f t="shared" si="0"/>
        <v>22</v>
      </c>
      <c r="J12" s="27">
        <f t="shared" si="0"/>
        <v>5</v>
      </c>
      <c r="K12" s="27">
        <f t="shared" si="0"/>
        <v>4</v>
      </c>
      <c r="L12" s="27">
        <f t="shared" si="0"/>
        <v>8</v>
      </c>
      <c r="M12" s="27">
        <f t="shared" si="0"/>
        <v>10</v>
      </c>
      <c r="N12" s="65">
        <f>H12/G12*100</f>
        <v>73.369565217391312</v>
      </c>
      <c r="O12" s="65">
        <f>I12/G12*100</f>
        <v>11.956521739130435</v>
      </c>
      <c r="P12" s="65">
        <f>J12/G12*100</f>
        <v>2.7173913043478262</v>
      </c>
      <c r="Q12" s="65">
        <f>K12/G12*100</f>
        <v>2.1739130434782608</v>
      </c>
      <c r="R12" s="65">
        <f>L12/G12*100</f>
        <v>4.3478260869565215</v>
      </c>
      <c r="S12" s="65">
        <f>M12/G12*100</f>
        <v>5.4347826086956523</v>
      </c>
    </row>
    <row r="13" spans="2:31" s="58" customFormat="1" ht="21.95" customHeight="1" x14ac:dyDescent="0.25">
      <c r="B13" s="41" t="s">
        <v>118</v>
      </c>
      <c r="C13" s="156" t="s">
        <v>65</v>
      </c>
      <c r="D13" s="157"/>
      <c r="E13" s="157"/>
      <c r="F13" s="158"/>
      <c r="G13" s="66">
        <f>CIVIL_CASES!N15</f>
        <v>83</v>
      </c>
      <c r="H13" s="43">
        <v>42</v>
      </c>
      <c r="I13" s="43">
        <v>14</v>
      </c>
      <c r="J13" s="43">
        <v>5</v>
      </c>
      <c r="K13" s="43">
        <v>4</v>
      </c>
      <c r="L13" s="43">
        <v>8</v>
      </c>
      <c r="M13" s="43">
        <v>10</v>
      </c>
      <c r="N13" s="70">
        <f t="shared" ref="N13:N27" si="1">H13/G13*100</f>
        <v>50.602409638554214</v>
      </c>
      <c r="O13" s="70">
        <f t="shared" ref="O13:O27" si="2">I13/G13*100</f>
        <v>16.867469879518072</v>
      </c>
      <c r="P13" s="70">
        <f t="shared" ref="P13:P27" si="3">J13/G13*100</f>
        <v>6.024096385542169</v>
      </c>
      <c r="Q13" s="70">
        <f t="shared" ref="Q13:Q27" si="4">K13/G13*100</f>
        <v>4.8192771084337354</v>
      </c>
      <c r="R13" s="70">
        <f t="shared" ref="R13:R27" si="5">L13/G13*100</f>
        <v>9.6385542168674707</v>
      </c>
      <c r="S13" s="70">
        <f t="shared" ref="S13:S27" si="6">M13/G13*100</f>
        <v>12.048192771084338</v>
      </c>
    </row>
    <row r="14" spans="2:31" s="58" customFormat="1" ht="21.95" customHeight="1" x14ac:dyDescent="0.25">
      <c r="B14" s="41" t="s">
        <v>119</v>
      </c>
      <c r="C14" s="156" t="s">
        <v>97</v>
      </c>
      <c r="D14" s="157"/>
      <c r="E14" s="157"/>
      <c r="F14" s="158"/>
      <c r="G14" s="66">
        <f>CIVIL_CASES!N16</f>
        <v>99</v>
      </c>
      <c r="H14" s="43">
        <v>91</v>
      </c>
      <c r="I14" s="43">
        <v>8</v>
      </c>
      <c r="J14" s="43">
        <v>0</v>
      </c>
      <c r="K14" s="43">
        <v>0</v>
      </c>
      <c r="L14" s="43">
        <v>0</v>
      </c>
      <c r="M14" s="43">
        <v>0</v>
      </c>
      <c r="N14" s="70">
        <f t="shared" si="1"/>
        <v>91.919191919191917</v>
      </c>
      <c r="O14" s="70">
        <f t="shared" si="2"/>
        <v>8.0808080808080813</v>
      </c>
      <c r="P14" s="70">
        <f t="shared" si="3"/>
        <v>0</v>
      </c>
      <c r="Q14" s="70">
        <f t="shared" si="4"/>
        <v>0</v>
      </c>
      <c r="R14" s="70">
        <f t="shared" si="5"/>
        <v>0</v>
      </c>
      <c r="S14" s="70">
        <f t="shared" si="6"/>
        <v>0</v>
      </c>
    </row>
    <row r="15" spans="2:31" s="58" customFormat="1" ht="21.95" customHeight="1" x14ac:dyDescent="0.25">
      <c r="B15" s="41" t="s">
        <v>120</v>
      </c>
      <c r="C15" s="156" t="s">
        <v>67</v>
      </c>
      <c r="D15" s="157"/>
      <c r="E15" s="157"/>
      <c r="F15" s="158"/>
      <c r="G15" s="66">
        <f>CIVIL_CASES!N18</f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70" t="e">
        <f t="shared" si="1"/>
        <v>#DIV/0!</v>
      </c>
      <c r="O15" s="70" t="e">
        <f t="shared" si="2"/>
        <v>#DIV/0!</v>
      </c>
      <c r="P15" s="70" t="e">
        <f t="shared" si="3"/>
        <v>#DIV/0!</v>
      </c>
      <c r="Q15" s="70" t="e">
        <f t="shared" si="4"/>
        <v>#DIV/0!</v>
      </c>
      <c r="R15" s="70" t="e">
        <f t="shared" si="5"/>
        <v>#DIV/0!</v>
      </c>
      <c r="S15" s="70" t="e">
        <f t="shared" si="6"/>
        <v>#DIV/0!</v>
      </c>
    </row>
    <row r="16" spans="2:31" s="58" customFormat="1" ht="21.95" customHeight="1" x14ac:dyDescent="0.25">
      <c r="B16" s="41" t="s">
        <v>121</v>
      </c>
      <c r="C16" s="156" t="s">
        <v>68</v>
      </c>
      <c r="D16" s="157"/>
      <c r="E16" s="157"/>
      <c r="F16" s="158"/>
      <c r="G16" s="66">
        <f>CIVIL_CASES!N19</f>
        <v>2</v>
      </c>
      <c r="H16" s="43">
        <v>2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70">
        <f t="shared" si="1"/>
        <v>100</v>
      </c>
      <c r="O16" s="70">
        <f t="shared" si="2"/>
        <v>0</v>
      </c>
      <c r="P16" s="70">
        <f t="shared" si="3"/>
        <v>0</v>
      </c>
      <c r="Q16" s="70">
        <f t="shared" si="4"/>
        <v>0</v>
      </c>
      <c r="R16" s="70">
        <f t="shared" si="5"/>
        <v>0</v>
      </c>
      <c r="S16" s="70">
        <f t="shared" si="6"/>
        <v>0</v>
      </c>
    </row>
    <row r="17" spans="1:19" s="57" customFormat="1" ht="21.95" customHeight="1" x14ac:dyDescent="0.25">
      <c r="B17" s="59" t="s">
        <v>98</v>
      </c>
      <c r="C17" s="172" t="s">
        <v>69</v>
      </c>
      <c r="D17" s="173"/>
      <c r="E17" s="173"/>
      <c r="F17" s="174"/>
      <c r="G17" s="67">
        <f>CIVIL_CASES!N20</f>
        <v>44</v>
      </c>
      <c r="H17" s="67">
        <f>SUM(H18,H19,H20)</f>
        <v>41</v>
      </c>
      <c r="I17" s="67">
        <f t="shared" ref="I17:M17" si="7">SUM(I18,I19,I20)</f>
        <v>2</v>
      </c>
      <c r="J17" s="67">
        <f t="shared" si="7"/>
        <v>0</v>
      </c>
      <c r="K17" s="67">
        <f t="shared" si="7"/>
        <v>0</v>
      </c>
      <c r="L17" s="67">
        <f t="shared" si="7"/>
        <v>1</v>
      </c>
      <c r="M17" s="67">
        <f t="shared" si="7"/>
        <v>0</v>
      </c>
      <c r="N17" s="67">
        <f t="shared" si="1"/>
        <v>93.181818181818173</v>
      </c>
      <c r="O17" s="67">
        <f t="shared" si="2"/>
        <v>4.5454545454545459</v>
      </c>
      <c r="P17" s="67">
        <f t="shared" si="3"/>
        <v>0</v>
      </c>
      <c r="Q17" s="67">
        <f t="shared" si="4"/>
        <v>0</v>
      </c>
      <c r="R17" s="67">
        <f t="shared" si="5"/>
        <v>2.2727272727272729</v>
      </c>
      <c r="S17" s="67">
        <f t="shared" si="6"/>
        <v>0</v>
      </c>
    </row>
    <row r="18" spans="1:19" s="58" customFormat="1" ht="21.95" customHeight="1" x14ac:dyDescent="0.25">
      <c r="B18" s="41" t="s">
        <v>99</v>
      </c>
      <c r="C18" s="156" t="s">
        <v>102</v>
      </c>
      <c r="D18" s="157"/>
      <c r="E18" s="157"/>
      <c r="F18" s="158"/>
      <c r="G18" s="66">
        <f>CIVIL_CASES!N21</f>
        <v>37</v>
      </c>
      <c r="H18" s="43">
        <v>34</v>
      </c>
      <c r="I18" s="43">
        <v>2</v>
      </c>
      <c r="J18" s="43"/>
      <c r="K18" s="43">
        <v>0</v>
      </c>
      <c r="L18" s="43">
        <v>1</v>
      </c>
      <c r="M18" s="43">
        <v>0</v>
      </c>
      <c r="N18" s="70">
        <f t="shared" si="1"/>
        <v>91.891891891891902</v>
      </c>
      <c r="O18" s="70">
        <f t="shared" si="2"/>
        <v>5.4054054054054053</v>
      </c>
      <c r="P18" s="70">
        <f t="shared" si="3"/>
        <v>0</v>
      </c>
      <c r="Q18" s="70">
        <f t="shared" si="4"/>
        <v>0</v>
      </c>
      <c r="R18" s="70">
        <f t="shared" si="5"/>
        <v>2.7027027027027026</v>
      </c>
      <c r="S18" s="70">
        <f t="shared" si="6"/>
        <v>0</v>
      </c>
    </row>
    <row r="19" spans="1:19" s="58" customFormat="1" ht="21.95" customHeight="1" x14ac:dyDescent="0.25">
      <c r="B19" s="41" t="s">
        <v>100</v>
      </c>
      <c r="C19" s="156" t="s">
        <v>71</v>
      </c>
      <c r="D19" s="157"/>
      <c r="E19" s="157"/>
      <c r="F19" s="158"/>
      <c r="G19" s="66">
        <f>CIVIL_CASES!N22</f>
        <v>7</v>
      </c>
      <c r="H19" s="43">
        <v>7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70">
        <f t="shared" si="1"/>
        <v>100</v>
      </c>
      <c r="O19" s="70">
        <f t="shared" si="2"/>
        <v>0</v>
      </c>
      <c r="P19" s="70">
        <f t="shared" si="3"/>
        <v>0</v>
      </c>
      <c r="Q19" s="70">
        <f t="shared" si="4"/>
        <v>0</v>
      </c>
      <c r="R19" s="70">
        <f t="shared" si="5"/>
        <v>0</v>
      </c>
      <c r="S19" s="70">
        <f t="shared" si="6"/>
        <v>0</v>
      </c>
    </row>
    <row r="20" spans="1:19" s="58" customFormat="1" ht="21.95" customHeight="1" x14ac:dyDescent="0.25">
      <c r="B20" s="41" t="s">
        <v>101</v>
      </c>
      <c r="C20" s="156" t="s">
        <v>103</v>
      </c>
      <c r="D20" s="157"/>
      <c r="E20" s="157"/>
      <c r="F20" s="158"/>
      <c r="G20" s="66">
        <f>CIVIL_CASES!N23</f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70" t="e">
        <f t="shared" si="1"/>
        <v>#DIV/0!</v>
      </c>
      <c r="O20" s="70" t="e">
        <f t="shared" si="2"/>
        <v>#DIV/0!</v>
      </c>
      <c r="P20" s="70" t="e">
        <f t="shared" si="3"/>
        <v>#DIV/0!</v>
      </c>
      <c r="Q20" s="70" t="e">
        <f t="shared" si="4"/>
        <v>#DIV/0!</v>
      </c>
      <c r="R20" s="70" t="e">
        <f t="shared" si="5"/>
        <v>#DIV/0!</v>
      </c>
      <c r="S20" s="70" t="e">
        <f t="shared" si="6"/>
        <v>#DIV/0!</v>
      </c>
    </row>
    <row r="21" spans="1:19" s="57" customFormat="1" ht="21.95" customHeight="1" x14ac:dyDescent="0.25">
      <c r="B21" s="56" t="s">
        <v>78</v>
      </c>
      <c r="C21" s="164" t="s">
        <v>105</v>
      </c>
      <c r="D21" s="165"/>
      <c r="E21" s="165"/>
      <c r="F21" s="166"/>
      <c r="G21" s="68">
        <f>CIVIL_CASES!N25</f>
        <v>228</v>
      </c>
      <c r="H21" s="30">
        <f t="shared" ref="H21:M21" si="8">H12+H17</f>
        <v>176</v>
      </c>
      <c r="I21" s="30">
        <f t="shared" si="8"/>
        <v>24</v>
      </c>
      <c r="J21" s="30">
        <f t="shared" si="8"/>
        <v>5</v>
      </c>
      <c r="K21" s="30">
        <f t="shared" si="8"/>
        <v>4</v>
      </c>
      <c r="L21" s="30">
        <f t="shared" si="8"/>
        <v>9</v>
      </c>
      <c r="M21" s="30">
        <f t="shared" si="8"/>
        <v>10</v>
      </c>
      <c r="N21" s="68">
        <f t="shared" si="1"/>
        <v>77.192982456140342</v>
      </c>
      <c r="O21" s="68">
        <f t="shared" si="2"/>
        <v>10.526315789473683</v>
      </c>
      <c r="P21" s="68">
        <f t="shared" si="3"/>
        <v>2.1929824561403506</v>
      </c>
      <c r="Q21" s="68">
        <f t="shared" si="4"/>
        <v>1.7543859649122806</v>
      </c>
      <c r="R21" s="68">
        <f t="shared" si="5"/>
        <v>3.9473684210526314</v>
      </c>
      <c r="S21" s="68">
        <f t="shared" si="6"/>
        <v>4.3859649122807012</v>
      </c>
    </row>
    <row r="22" spans="1:19" s="57" customFormat="1" ht="21.95" customHeight="1" x14ac:dyDescent="0.25">
      <c r="B22" s="56" t="s">
        <v>82</v>
      </c>
      <c r="C22" s="171" t="s">
        <v>134</v>
      </c>
      <c r="D22" s="171"/>
      <c r="E22" s="171"/>
      <c r="F22" s="171"/>
      <c r="G22" s="68">
        <f>'penal-cases'!N26</f>
        <v>80</v>
      </c>
      <c r="H22" s="30">
        <f>H23+H24+H25+H26</f>
        <v>71</v>
      </c>
      <c r="I22" s="30">
        <f t="shared" ref="I22:M22" si="9">I23+I24+I25+I26</f>
        <v>9</v>
      </c>
      <c r="J22" s="30">
        <f t="shared" si="9"/>
        <v>0</v>
      </c>
      <c r="K22" s="30">
        <f t="shared" si="9"/>
        <v>0</v>
      </c>
      <c r="L22" s="30">
        <f t="shared" si="9"/>
        <v>0</v>
      </c>
      <c r="M22" s="30">
        <f t="shared" si="9"/>
        <v>0</v>
      </c>
      <c r="N22" s="68">
        <f t="shared" si="1"/>
        <v>88.75</v>
      </c>
      <c r="O22" s="68">
        <f t="shared" si="2"/>
        <v>11.25</v>
      </c>
      <c r="P22" s="68">
        <f t="shared" si="3"/>
        <v>0</v>
      </c>
      <c r="Q22" s="68">
        <f t="shared" si="4"/>
        <v>0</v>
      </c>
      <c r="R22" s="68">
        <f t="shared" si="5"/>
        <v>0</v>
      </c>
      <c r="S22" s="68">
        <f t="shared" si="6"/>
        <v>0</v>
      </c>
    </row>
    <row r="23" spans="1:19" s="58" customFormat="1" ht="21.95" customHeight="1" x14ac:dyDescent="0.25">
      <c r="B23" s="41" t="s">
        <v>106</v>
      </c>
      <c r="C23" s="156" t="s">
        <v>104</v>
      </c>
      <c r="D23" s="157"/>
      <c r="E23" s="157"/>
      <c r="F23" s="158"/>
      <c r="G23" s="69">
        <f>'penal-cases'!N14</f>
        <v>16</v>
      </c>
      <c r="H23" s="43">
        <v>15</v>
      </c>
      <c r="I23" s="43">
        <v>1</v>
      </c>
      <c r="J23" s="43">
        <v>0</v>
      </c>
      <c r="K23" s="43">
        <v>0</v>
      </c>
      <c r="L23" s="43">
        <v>0</v>
      </c>
      <c r="M23" s="43">
        <v>0</v>
      </c>
      <c r="N23" s="70">
        <f t="shared" si="1"/>
        <v>93.75</v>
      </c>
      <c r="O23" s="70">
        <f t="shared" si="2"/>
        <v>6.25</v>
      </c>
      <c r="P23" s="70">
        <f t="shared" si="3"/>
        <v>0</v>
      </c>
      <c r="Q23" s="70">
        <f t="shared" si="4"/>
        <v>0</v>
      </c>
      <c r="R23" s="70">
        <f t="shared" si="5"/>
        <v>0</v>
      </c>
      <c r="S23" s="70">
        <f t="shared" si="6"/>
        <v>0</v>
      </c>
    </row>
    <row r="24" spans="1:19" s="58" customFormat="1" ht="21.95" customHeight="1" x14ac:dyDescent="0.25">
      <c r="B24" s="41" t="s">
        <v>107</v>
      </c>
      <c r="C24" s="156" t="s">
        <v>89</v>
      </c>
      <c r="D24" s="157"/>
      <c r="E24" s="157"/>
      <c r="F24" s="158"/>
      <c r="G24" s="69">
        <f>'penal-cases'!N19</f>
        <v>2</v>
      </c>
      <c r="H24" s="43">
        <v>2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70">
        <f t="shared" si="1"/>
        <v>100</v>
      </c>
      <c r="O24" s="70">
        <f t="shared" si="2"/>
        <v>0</v>
      </c>
      <c r="P24" s="70">
        <f t="shared" si="3"/>
        <v>0</v>
      </c>
      <c r="Q24" s="70">
        <f t="shared" si="4"/>
        <v>0</v>
      </c>
      <c r="R24" s="70">
        <f t="shared" si="5"/>
        <v>0</v>
      </c>
      <c r="S24" s="70">
        <f t="shared" si="6"/>
        <v>0</v>
      </c>
    </row>
    <row r="25" spans="1:19" s="58" customFormat="1" ht="21.95" customHeight="1" x14ac:dyDescent="0.25">
      <c r="A25" s="60"/>
      <c r="B25" s="41" t="s">
        <v>117</v>
      </c>
      <c r="C25" s="156" t="s">
        <v>92</v>
      </c>
      <c r="D25" s="157"/>
      <c r="E25" s="157"/>
      <c r="F25" s="158"/>
      <c r="G25" s="69">
        <f>'penal-cases'!N21</f>
        <v>62</v>
      </c>
      <c r="H25" s="43">
        <v>54</v>
      </c>
      <c r="I25" s="43">
        <v>8</v>
      </c>
      <c r="J25" s="43">
        <v>0</v>
      </c>
      <c r="K25" s="43">
        <v>0</v>
      </c>
      <c r="L25" s="43">
        <v>0</v>
      </c>
      <c r="M25" s="43">
        <v>0</v>
      </c>
      <c r="N25" s="70">
        <f t="shared" si="1"/>
        <v>87.096774193548384</v>
      </c>
      <c r="O25" s="70">
        <f t="shared" si="2"/>
        <v>12.903225806451612</v>
      </c>
      <c r="P25" s="70">
        <f t="shared" si="3"/>
        <v>0</v>
      </c>
      <c r="Q25" s="70">
        <f t="shared" si="4"/>
        <v>0</v>
      </c>
      <c r="R25" s="70">
        <f t="shared" si="5"/>
        <v>0</v>
      </c>
      <c r="S25" s="70">
        <f t="shared" si="6"/>
        <v>0</v>
      </c>
    </row>
    <row r="26" spans="1:19" s="58" customFormat="1" ht="21.95" customHeight="1" x14ac:dyDescent="0.25">
      <c r="A26" s="60"/>
      <c r="B26" s="41" t="s">
        <v>133</v>
      </c>
      <c r="C26" s="140" t="s">
        <v>129</v>
      </c>
      <c r="D26" s="141"/>
      <c r="E26" s="141"/>
      <c r="F26" s="142"/>
      <c r="G26" s="69">
        <f>'penal-cases'!N25</f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70" t="e">
        <f t="shared" ref="N26" si="10">H26/G26*100</f>
        <v>#DIV/0!</v>
      </c>
      <c r="O26" s="70" t="e">
        <f t="shared" ref="O26" si="11">I26/G26*100</f>
        <v>#DIV/0!</v>
      </c>
      <c r="P26" s="70" t="e">
        <f t="shared" ref="P26" si="12">J26/G26*100</f>
        <v>#DIV/0!</v>
      </c>
      <c r="Q26" s="70" t="e">
        <f t="shared" ref="Q26" si="13">K26/G26*100</f>
        <v>#DIV/0!</v>
      </c>
      <c r="R26" s="70" t="e">
        <f t="shared" ref="R26" si="14">L26/G26*100</f>
        <v>#DIV/0!</v>
      </c>
      <c r="S26" s="70" t="e">
        <f t="shared" ref="S26" si="15">M26/G26*100</f>
        <v>#DIV/0!</v>
      </c>
    </row>
    <row r="27" spans="1:19" s="57" customFormat="1" ht="21.95" customHeight="1" x14ac:dyDescent="0.25">
      <c r="B27" s="56" t="s">
        <v>108</v>
      </c>
      <c r="C27" s="171" t="s">
        <v>109</v>
      </c>
      <c r="D27" s="171"/>
      <c r="E27" s="171"/>
      <c r="F27" s="171"/>
      <c r="G27" s="68">
        <f t="shared" ref="G27:M27" si="16">G21+G22</f>
        <v>308</v>
      </c>
      <c r="H27" s="30">
        <f t="shared" si="16"/>
        <v>247</v>
      </c>
      <c r="I27" s="30">
        <f t="shared" si="16"/>
        <v>33</v>
      </c>
      <c r="J27" s="30">
        <f t="shared" si="16"/>
        <v>5</v>
      </c>
      <c r="K27" s="30">
        <f t="shared" si="16"/>
        <v>4</v>
      </c>
      <c r="L27" s="30">
        <f t="shared" si="16"/>
        <v>9</v>
      </c>
      <c r="M27" s="30">
        <f t="shared" si="16"/>
        <v>10</v>
      </c>
      <c r="N27" s="68">
        <f t="shared" si="1"/>
        <v>80.194805194805198</v>
      </c>
      <c r="O27" s="68">
        <f t="shared" si="2"/>
        <v>10.714285714285714</v>
      </c>
      <c r="P27" s="68">
        <f t="shared" si="3"/>
        <v>1.6233766233766231</v>
      </c>
      <c r="Q27" s="68">
        <f t="shared" si="4"/>
        <v>1.2987012987012987</v>
      </c>
      <c r="R27" s="68">
        <f t="shared" si="5"/>
        <v>2.9220779220779218</v>
      </c>
      <c r="S27" s="68">
        <f t="shared" si="6"/>
        <v>3.2467532467532463</v>
      </c>
    </row>
    <row r="28" spans="1:19" x14ac:dyDescent="0.25">
      <c r="G28" s="62"/>
      <c r="H28" s="62"/>
      <c r="I28" s="62"/>
      <c r="J28" s="62"/>
      <c r="K28" s="62"/>
      <c r="L28" s="62"/>
      <c r="M28" s="62"/>
    </row>
    <row r="29" spans="1:19" ht="15.75" x14ac:dyDescent="0.25">
      <c r="B29" t="s">
        <v>42</v>
      </c>
      <c r="G29" s="62"/>
      <c r="H29" s="62"/>
      <c r="I29" s="62"/>
      <c r="J29" s="62"/>
      <c r="K29" s="62"/>
      <c r="L29" s="62"/>
      <c r="M29" s="62"/>
      <c r="O29" s="113" t="s">
        <v>137</v>
      </c>
      <c r="P29" s="113"/>
      <c r="Q29" s="113"/>
      <c r="R29" s="113"/>
    </row>
    <row r="30" spans="1:19" ht="15.75" x14ac:dyDescent="0.25">
      <c r="O30" s="112" t="s">
        <v>138</v>
      </c>
      <c r="P30" s="112"/>
      <c r="Q30" s="112"/>
      <c r="R30" s="112"/>
    </row>
  </sheetData>
  <mergeCells count="36">
    <mergeCell ref="O29:R29"/>
    <mergeCell ref="C24:F24"/>
    <mergeCell ref="O30:R30"/>
    <mergeCell ref="C26:F26"/>
    <mergeCell ref="C12:F12"/>
    <mergeCell ref="C27:F27"/>
    <mergeCell ref="C20:F20"/>
    <mergeCell ref="C17:F17"/>
    <mergeCell ref="C18:F18"/>
    <mergeCell ref="C22:F22"/>
    <mergeCell ref="C23:F23"/>
    <mergeCell ref="C25:F25"/>
    <mergeCell ref="C16:F16"/>
    <mergeCell ref="C14:F14"/>
    <mergeCell ref="B4:S5"/>
    <mergeCell ref="G6:M6"/>
    <mergeCell ref="B2:S2"/>
    <mergeCell ref="C15:F15"/>
    <mergeCell ref="C21:F21"/>
    <mergeCell ref="C19:F19"/>
    <mergeCell ref="S7:S10"/>
    <mergeCell ref="Q7:Q10"/>
    <mergeCell ref="R7:R10"/>
    <mergeCell ref="B6:F11"/>
    <mergeCell ref="K7:K10"/>
    <mergeCell ref="L7:L10"/>
    <mergeCell ref="M7:M10"/>
    <mergeCell ref="N6:S6"/>
    <mergeCell ref="N7:N10"/>
    <mergeCell ref="O7:O10"/>
    <mergeCell ref="P7:P10"/>
    <mergeCell ref="C13:F13"/>
    <mergeCell ref="G7:G10"/>
    <mergeCell ref="H7:H10"/>
    <mergeCell ref="I7:I10"/>
    <mergeCell ref="J7:J10"/>
  </mergeCells>
  <pageMargins left="0.25" right="0.25" top="0.75" bottom="0.75" header="0.3" footer="0.3"/>
  <pageSetup paperSize="8" scale="85" orientation="landscape" horizontalDpi="4294967294" verticalDpi="4294967294" r:id="rId1"/>
  <ignoredErrors>
    <ignoredError sqref="N27:S27 N12:S16 N22:S23 N25:S25" evalError="1" calculatedColumn="1"/>
    <ignoredError sqref="N17:N21 N24 O17:O21 O24 P17:P21 P24 Q17:Q21 Q24 R17:R21 R24 S17:S21 S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CIVIL_CASES</vt:lpstr>
      <vt:lpstr>penal-cases</vt:lpstr>
      <vt:lpstr>TOTAL_CASES</vt:lpstr>
      <vt:lpstr>AGE_PEND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Germinario</dc:creator>
  <cp:lastModifiedBy>User</cp:lastModifiedBy>
  <cp:lastPrinted>2023-03-06T11:31:54Z</cp:lastPrinted>
  <dcterms:created xsi:type="dcterms:W3CDTF">2020-10-05T08:57:35Z</dcterms:created>
  <dcterms:modified xsi:type="dcterms:W3CDTF">2023-03-06T11:32:12Z</dcterms:modified>
</cp:coreProperties>
</file>